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SORTBOX">'A'!$A$3:$BE$38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<sst xmlns="http://schemas.openxmlformats.org/spreadsheetml/2006/main" count="151" uniqueCount="101">
  <si>
    <t>Name</t>
  </si>
  <si>
    <t>S.Brock</t>
  </si>
  <si>
    <t>J.Melligan</t>
  </si>
  <si>
    <t>S.Shilton</t>
  </si>
  <si>
    <t>A.Smith</t>
  </si>
  <si>
    <t>L.Ayres</t>
  </si>
  <si>
    <t>C.Hinton</t>
  </si>
  <si>
    <t>S.Flynn</t>
  </si>
  <si>
    <t>D.Williams</t>
  </si>
  <si>
    <t>D.Broughton</t>
  </si>
  <si>
    <t>B.Henriksen</t>
  </si>
  <si>
    <t>S.Parrish</t>
  </si>
  <si>
    <t>D.Bennett</t>
  </si>
  <si>
    <t>K.Coleman</t>
  </si>
  <si>
    <t>A.Bishop</t>
  </si>
  <si>
    <t>S.Stamps</t>
  </si>
  <si>
    <t>I.Foster</t>
  </si>
  <si>
    <t>D.Scott</t>
  </si>
  <si>
    <t>F.Digby</t>
  </si>
  <si>
    <t>A.Sall</t>
  </si>
  <si>
    <t>W.Morgan</t>
  </si>
  <si>
    <t>M.Clyde</t>
  </si>
  <si>
    <t>A.Ducros</t>
  </si>
  <si>
    <t>I.Joy</t>
  </si>
  <si>
    <t>D.Doyle</t>
  </si>
  <si>
    <t>H.McAuley</t>
  </si>
  <si>
    <t>S.Lower</t>
  </si>
  <si>
    <t>M.Lewis</t>
  </si>
  <si>
    <t>N.Heath</t>
  </si>
  <si>
    <t>J.Danby</t>
  </si>
  <si>
    <t>A.Corbett</t>
  </si>
  <si>
    <t>I.Khela</t>
  </si>
  <si>
    <t>R.Langford</t>
  </si>
  <si>
    <t>Solo</t>
  </si>
  <si>
    <t>Opponents</t>
  </si>
  <si>
    <t>Total</t>
  </si>
  <si>
    <t>Average</t>
  </si>
  <si>
    <t>Corners</t>
  </si>
  <si>
    <t>Pos</t>
  </si>
  <si>
    <t>G</t>
  </si>
  <si>
    <t>M</t>
  </si>
  <si>
    <t>D</t>
  </si>
  <si>
    <t>F</t>
  </si>
  <si>
    <t>League Matches</t>
  </si>
  <si>
    <t>Apps</t>
  </si>
  <si>
    <t>For:</t>
  </si>
  <si>
    <t>Av:</t>
  </si>
  <si>
    <t>Sb</t>
  </si>
  <si>
    <t>Gls</t>
  </si>
  <si>
    <t>Pn</t>
  </si>
  <si>
    <t>Cup Matches</t>
  </si>
  <si>
    <t>Ag:</t>
  </si>
  <si>
    <t>Notes:</t>
  </si>
  <si>
    <t>Red card for 2 yellow: Broughton, Stamps, Flynn</t>
  </si>
  <si>
    <t>Mins</t>
  </si>
  <si>
    <t>Plyd</t>
  </si>
  <si>
    <t>Gls/</t>
  </si>
  <si>
    <t>Gm</t>
  </si>
  <si>
    <t>Gl</t>
  </si>
  <si>
    <t>Cn</t>
  </si>
  <si>
    <t>Min/</t>
  </si>
  <si>
    <t>G.Con</t>
  </si>
  <si>
    <t>Sh</t>
  </si>
  <si>
    <t>Sav</t>
  </si>
  <si>
    <t>Y</t>
  </si>
  <si>
    <t>R</t>
  </si>
  <si>
    <t>Free Kicks</t>
  </si>
  <si>
    <t>Won</t>
  </si>
  <si>
    <t>Con</t>
  </si>
  <si>
    <t>Penalties</t>
  </si>
  <si>
    <t>Brock 1 penalty save</t>
  </si>
  <si>
    <t>Off</t>
  </si>
  <si>
    <t>Ag</t>
  </si>
  <si>
    <t>Shots</t>
  </si>
  <si>
    <t>On</t>
  </si>
  <si>
    <t>Shot</t>
  </si>
  <si>
    <t>Accuracy</t>
  </si>
  <si>
    <t>Shots On</t>
  </si>
  <si>
    <t>Penalty Miss: Broughton, Foster</t>
  </si>
  <si>
    <t>Wd</t>
  </si>
  <si>
    <t>Goals/</t>
  </si>
  <si>
    <t>Shots/</t>
  </si>
  <si>
    <t>Goal</t>
  </si>
  <si>
    <t>Per Appearance Averages</t>
  </si>
  <si>
    <t>Offside</t>
  </si>
  <si>
    <t>Fouls</t>
  </si>
  <si>
    <t>Fouled</t>
  </si>
  <si>
    <t>Goals Scored</t>
  </si>
  <si>
    <t>In</t>
  </si>
  <si>
    <t>Out</t>
  </si>
  <si>
    <t>Rt</t>
  </si>
  <si>
    <t>Lf</t>
  </si>
  <si>
    <t>Hd</t>
  </si>
  <si>
    <t>Db</t>
  </si>
  <si>
    <t>Op</t>
  </si>
  <si>
    <t>Assists</t>
  </si>
  <si>
    <t>Tot</t>
  </si>
  <si>
    <t>Pct Gms</t>
  </si>
  <si>
    <t>Played</t>
  </si>
  <si>
    <t>Gametime</t>
  </si>
  <si>
    <t>&lt; ExtraTime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</si>
</sst>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\-mmm\-yy"/>
    <numFmt numFmtId="166" formatCode="General"/>
    <numFmt numFmtId="167" formatCode="General"/>
    <numFmt numFmtId="168" formatCode="0.00"/>
    <numFmt numFmtId="169" formatCode="0.00%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2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168" fontId="0" fillId="3" borderId="0" xfId="0" applyNumberFormat="1" applyFont="1" applyFill="1" applyAlignment="1">
      <alignment/>
    </xf>
    <xf numFmtId="168" fontId="0" fillId="3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164" fontId="4" fillId="3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4" fontId="0" fillId="4" borderId="0" xfId="0" applyNumberFormat="1" applyFont="1" applyFill="1" applyAlignment="1">
      <alignment/>
    </xf>
    <xf numFmtId="164" fontId="0" fillId="5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3" borderId="0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0" fillId="3" borderId="0" xfId="0" applyNumberFormat="1" applyFont="1" applyFill="1" applyAlignment="1">
      <alignment/>
    </xf>
    <xf numFmtId="168" fontId="0" fillId="2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0" fillId="6" borderId="0" xfId="0" applyNumberFormat="1" applyFont="1" applyFill="1" applyAlignment="1">
      <alignment/>
    </xf>
    <xf numFmtId="169" fontId="0" fillId="6" borderId="0" xfId="0" applyNumberFormat="1" applyFont="1" applyFill="1" applyAlignment="1">
      <alignment/>
    </xf>
    <xf numFmtId="168" fontId="0" fillId="6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100"/>
  <sheetViews>
    <sheetView showZeros="0" tabSelected="1" defaultGridColor="0" zoomScale="67" zoomScaleNormal="67" colorId="22" workbookViewId="0" topLeftCell="A1">
      <pane xSplit="4" ySplit="2" topLeftCell="N3" activePane="bottomRight" state="frozen"/>
      <selection pane="bottomRight" activeCell="A2" sqref="A2"/>
    </sheetView>
  </sheetViews>
  <sheetFormatPr defaultColWidth="7.6640625" defaultRowHeight="15"/>
  <cols>
    <col min="1" max="1" width="3.6640625" style="1" customWidth="1"/>
    <col min="2" max="2" width="4.6640625" style="1" hidden="1" customWidth="1"/>
    <col min="3" max="3" width="12.6640625" style="1" customWidth="1"/>
    <col min="4" max="4" width="4.6640625" style="1" customWidth="1"/>
    <col min="5" max="5" width="3.6640625" style="1" customWidth="1"/>
    <col min="6" max="6" width="1.66796875" style="1" customWidth="1"/>
    <col min="7" max="7" width="3.6640625" style="1" customWidth="1"/>
    <col min="8" max="8" width="4.6640625" style="1" customWidth="1"/>
    <col min="9" max="9" width="2.6640625" style="1" customWidth="1"/>
    <col min="10" max="10" width="3.6640625" style="1" customWidth="1"/>
    <col min="11" max="11" width="1.66796875" style="1" customWidth="1"/>
    <col min="12" max="12" width="2.6640625" style="1" customWidth="1"/>
    <col min="13" max="13" width="4.6640625" style="1" customWidth="1"/>
    <col min="14" max="14" width="2.6640625" style="1" customWidth="1"/>
    <col min="15" max="15" width="4.6640625" style="1" customWidth="1"/>
    <col min="16" max="16" width="1.66796875" style="1" customWidth="1"/>
    <col min="17" max="18" width="4.6640625" style="1" customWidth="1"/>
    <col min="19" max="19" width="2.6640625" style="1" customWidth="1"/>
    <col min="20" max="20" width="6.6640625" style="1" customWidth="1"/>
    <col min="21" max="21" width="5.6640625" style="1" customWidth="1"/>
    <col min="22" max="22" width="3.6640625" style="1" customWidth="1"/>
    <col min="23" max="23" width="6.6640625" style="1" customWidth="1"/>
    <col min="24" max="25" width="4.6640625" style="1" customWidth="1"/>
    <col min="26" max="26" width="3.6640625" style="1" customWidth="1"/>
    <col min="27" max="27" width="2.6640625" style="1" customWidth="1"/>
    <col min="28" max="31" width="5.6640625" style="1" customWidth="1"/>
    <col min="32" max="34" width="4.6640625" style="1" customWidth="1"/>
    <col min="35" max="35" width="8.6640625" style="1" customWidth="1"/>
    <col min="36" max="37" width="4.6640625" style="1" customWidth="1"/>
    <col min="38" max="38" width="6.6640625" style="1" customWidth="1"/>
    <col min="39" max="44" width="5.6640625" style="1" customWidth="1"/>
    <col min="45" max="52" width="3.6640625" style="1" customWidth="1"/>
    <col min="53" max="53" width="4.6640625" style="1" customWidth="1"/>
    <col min="54" max="55" width="3.6640625" style="1" customWidth="1"/>
    <col min="56" max="256" width="7.6640625" style="1" customWidth="1"/>
  </cols>
  <sheetData>
    <row r="1" spans="1:58" ht="13.5">
      <c r="A1" s="1" t="str">
        <f>IF((AX44+BA44+BB44)&lt;&gt;R44,"#","")</f>
        <v/>
      </c>
      <c r="C1" s="2">
        <v>37744</v>
      </c>
      <c r="E1" s="3" t="s">
        <v>43</v>
      </c>
      <c r="J1" s="3" t="s">
        <v>50</v>
      </c>
      <c r="O1" s="4" t="s">
        <v>35</v>
      </c>
      <c r="P1" s="5"/>
      <c r="Q1" s="6"/>
      <c r="R1" s="7"/>
      <c r="S1" s="7"/>
      <c r="T1" s="8" t="s">
        <v>54</v>
      </c>
      <c r="U1" s="9" t="s">
        <v>56</v>
      </c>
      <c r="V1" s="10" t="s">
        <v>58</v>
      </c>
      <c r="W1" s="10" t="s">
        <v>60</v>
      </c>
      <c r="AB1" s="1" t="s">
        <v>66</v>
      </c>
      <c r="AD1" s="1" t="s">
        <v>69</v>
      </c>
      <c r="AF1" s="11" t="s">
        <v>71</v>
      </c>
      <c r="AG1" s="1" t="s">
        <v>73</v>
      </c>
      <c r="AI1" s="1" t="s">
        <v>75</v>
      </c>
      <c r="AJ1" s="11" t="s">
        <v>77</v>
      </c>
      <c r="AK1" s="11"/>
      <c r="AL1" s="12" t="s">
        <v>80</v>
      </c>
      <c r="AM1" s="11" t="s">
        <v>81</v>
      </c>
      <c r="AN1" s="13" t="s">
        <v>83</v>
      </c>
      <c r="AO1" s="14"/>
      <c r="AP1" s="14"/>
      <c r="AQ1" s="14"/>
      <c r="AR1" s="14"/>
      <c r="AS1" s="11" t="s">
        <v>87</v>
      </c>
      <c r="AT1" s="11"/>
      <c r="AU1" s="11"/>
      <c r="AV1" s="11"/>
      <c r="AW1" s="11"/>
      <c r="AX1" s="11"/>
      <c r="AY1" s="11"/>
      <c r="AZ1" s="11"/>
      <c r="BA1" s="15" t="s">
        <v>95</v>
      </c>
      <c r="BB1" s="11"/>
      <c r="BC1" s="11"/>
      <c r="BD1" s="1" t="s">
        <v>97</v>
      </c>
      <c r="BE1" s="16">
        <v>15</v>
      </c>
      <c r="BF1" s="1" t="s">
        <v>100</v>
      </c>
    </row>
    <row r="2" spans="3:57" ht="13.5">
      <c r="C2" s="10" t="s">
        <v>0</v>
      </c>
      <c r="D2" s="10" t="s">
        <v>38</v>
      </c>
      <c r="E2" s="3" t="s">
        <v>44</v>
      </c>
      <c r="G2" s="3" t="s">
        <v>47</v>
      </c>
      <c r="H2" s="3" t="s">
        <v>48</v>
      </c>
      <c r="I2" s="3" t="s">
        <v>49</v>
      </c>
      <c r="J2" s="3" t="s">
        <v>44</v>
      </c>
      <c r="L2" s="3" t="s">
        <v>47</v>
      </c>
      <c r="M2" s="3" t="s">
        <v>48</v>
      </c>
      <c r="N2" s="3" t="s">
        <v>49</v>
      </c>
      <c r="O2" s="4" t="s">
        <v>44</v>
      </c>
      <c r="P2" s="5"/>
      <c r="Q2" s="17" t="s">
        <v>47</v>
      </c>
      <c r="R2" s="18" t="s">
        <v>48</v>
      </c>
      <c r="S2" s="18" t="s">
        <v>49</v>
      </c>
      <c r="T2" s="19" t="s">
        <v>55</v>
      </c>
      <c r="U2" s="20" t="s">
        <v>57</v>
      </c>
      <c r="V2" s="3" t="s">
        <v>59</v>
      </c>
      <c r="W2" s="3" t="s">
        <v>61</v>
      </c>
      <c r="X2" s="1" t="s">
        <v>62</v>
      </c>
      <c r="Y2" s="1" t="s">
        <v>63</v>
      </c>
      <c r="Z2" s="21" t="s">
        <v>64</v>
      </c>
      <c r="AA2" s="22" t="s">
        <v>65</v>
      </c>
      <c r="AB2" s="1" t="s">
        <v>67</v>
      </c>
      <c r="AC2" s="1" t="s">
        <v>68</v>
      </c>
      <c r="AD2" s="1" t="s">
        <v>67</v>
      </c>
      <c r="AE2" s="1" t="s">
        <v>68</v>
      </c>
      <c r="AF2" s="11" t="s">
        <v>72</v>
      </c>
      <c r="AG2" s="1" t="s">
        <v>74</v>
      </c>
      <c r="AH2" s="1" t="s">
        <v>71</v>
      </c>
      <c r="AI2" s="1" t="s">
        <v>76</v>
      </c>
      <c r="AJ2" s="11" t="s">
        <v>63</v>
      </c>
      <c r="AK2" s="11" t="s">
        <v>79</v>
      </c>
      <c r="AL2" s="11" t="s">
        <v>75</v>
      </c>
      <c r="AM2" s="11" t="s">
        <v>82</v>
      </c>
      <c r="AN2" s="14" t="s">
        <v>74</v>
      </c>
      <c r="AO2" s="14" t="s">
        <v>71</v>
      </c>
      <c r="AP2" s="14" t="s">
        <v>84</v>
      </c>
      <c r="AQ2" s="14" t="s">
        <v>85</v>
      </c>
      <c r="AR2" s="14" t="s">
        <v>86</v>
      </c>
      <c r="AS2" s="11" t="s">
        <v>88</v>
      </c>
      <c r="AT2" s="11" t="s">
        <v>89</v>
      </c>
      <c r="AU2" s="11" t="s">
        <v>90</v>
      </c>
      <c r="AV2" s="11" t="s">
        <v>91</v>
      </c>
      <c r="AW2" s="11" t="s">
        <v>92</v>
      </c>
      <c r="AX2" s="11" t="s">
        <v>49</v>
      </c>
      <c r="AY2" s="11" t="s">
        <v>93</v>
      </c>
      <c r="AZ2" s="11" t="s">
        <v>94</v>
      </c>
      <c r="BA2" s="11" t="s">
        <v>93</v>
      </c>
      <c r="BB2" s="11" t="s">
        <v>94</v>
      </c>
      <c r="BC2" s="11" t="s">
        <v>96</v>
      </c>
      <c r="BD2" s="1" t="s">
        <v>98</v>
      </c>
      <c r="BE2" s="1" t="s">
        <v>99</v>
      </c>
    </row>
    <row r="3" spans="1:57" ht="13.5">
      <c r="A3" s="1">
        <v>1</v>
      </c>
      <c r="B3" s="1">
        <v>1</v>
      </c>
      <c r="C3" s="23" t="s">
        <v>1</v>
      </c>
      <c r="D3" s="24" t="s">
        <v>39</v>
      </c>
      <c r="E3" s="25">
        <v>35</v>
      </c>
      <c r="F3" s="1" t="str">
        <f>IF(G3&gt;0,"+"," ")</f>
        <v> </v>
      </c>
      <c r="G3" s="25"/>
      <c r="H3" s="25"/>
      <c r="I3" s="25"/>
      <c r="J3" s="25">
        <v>6</v>
      </c>
      <c r="K3" s="1" t="str">
        <f>IF(L3&gt;0,"+"," ")</f>
        <v> </v>
      </c>
      <c r="L3" s="25"/>
      <c r="M3" s="25"/>
      <c r="N3" s="25"/>
      <c r="O3" s="5">
        <f>E3+J3</f>
        <v>41</v>
      </c>
      <c r="P3" s="5" t="str">
        <f>IF(Q3&gt;0,"+"," ")</f>
        <v> </v>
      </c>
      <c r="Q3" s="17">
        <f>G3+L3</f>
        <v>0</v>
      </c>
      <c r="R3" s="18">
        <f>H3+M3</f>
        <v>0</v>
      </c>
      <c r="S3" s="18">
        <f>I3+N3</f>
        <v>0</v>
      </c>
      <c r="T3" s="26">
        <v>3705</v>
      </c>
      <c r="U3" s="27">
        <f>R3/(O3+Q3)</f>
        <v>0</v>
      </c>
      <c r="V3" s="25">
        <v>61</v>
      </c>
      <c r="W3" s="27">
        <f>T3/V3</f>
        <v>60.73770491803279</v>
      </c>
      <c r="X3" s="25">
        <v>10</v>
      </c>
      <c r="Y3" s="25">
        <v>140</v>
      </c>
      <c r="Z3" s="25"/>
      <c r="AA3" s="25"/>
      <c r="AB3" s="25">
        <v>7</v>
      </c>
      <c r="AC3" s="25"/>
      <c r="AD3" s="25"/>
      <c r="AE3" s="25"/>
      <c r="AF3" s="25"/>
      <c r="AG3" s="25"/>
      <c r="AH3" s="25"/>
      <c r="AI3" s="28" t="e">
        <f>SUM(AG3/(AG3+AH3))</f>
        <v>#VALUE!</v>
      </c>
      <c r="AJ3" s="29"/>
      <c r="AK3" s="29"/>
      <c r="AL3" s="30" t="e">
        <f>SUM(R3/(AG3+AH3))</f>
        <v>#VALUE!</v>
      </c>
      <c r="AM3" s="30" t="e">
        <f>SUM((AG3+AH3)/R3)</f>
        <v>#VALUE!</v>
      </c>
      <c r="AN3" s="27">
        <f>SUM(AG3/(O3+Q3))</f>
        <v>0</v>
      </c>
      <c r="AO3" s="27">
        <f>SUM(AH3/(O3+Q3))</f>
        <v>0</v>
      </c>
      <c r="AP3" s="27">
        <f>SUM(AF3/($O3+$Q3))</f>
        <v>0</v>
      </c>
      <c r="AQ3" s="27">
        <f>SUM(AB3/($O3+$Q3))</f>
        <v>0.17073170731707318</v>
      </c>
      <c r="AR3" s="27">
        <f>SUM(AC3/($O3+$Q3))</f>
        <v>0</v>
      </c>
      <c r="AS3" s="29"/>
      <c r="AT3" s="29"/>
      <c r="AU3" s="29"/>
      <c r="AV3" s="29"/>
      <c r="AW3" s="29"/>
      <c r="AX3" s="29"/>
      <c r="AY3" s="29"/>
      <c r="AZ3" s="29"/>
      <c r="BA3" s="29"/>
      <c r="BB3" s="29">
        <v>1</v>
      </c>
      <c r="BC3" s="11">
        <f>SUM(BA3+BB3)</f>
        <v>1</v>
      </c>
      <c r="BD3" s="28">
        <f>SUM((O3+Q3)/$O$44)</f>
        <v>0.7884615384615384</v>
      </c>
      <c r="BE3" s="28">
        <f>SUM(T3/(($O$44*90)+$BE$1))</f>
        <v>0.7891373801916933</v>
      </c>
    </row>
    <row r="4" spans="1:57" ht="13.5">
      <c r="A4" s="1">
        <v>24</v>
      </c>
      <c r="B4" s="1">
        <v>2</v>
      </c>
      <c r="C4" s="23" t="s">
        <v>2</v>
      </c>
      <c r="D4" s="24" t="s">
        <v>40</v>
      </c>
      <c r="E4" s="25">
        <v>28</v>
      </c>
      <c r="F4" s="1" t="str">
        <f>IF(G4&gt;0,"+"," ")</f>
        <v>+</v>
      </c>
      <c r="G4" s="25">
        <v>1</v>
      </c>
      <c r="H4" s="25">
        <v>10</v>
      </c>
      <c r="I4" s="25"/>
      <c r="J4" s="25">
        <v>3</v>
      </c>
      <c r="K4" s="1" t="str">
        <f>IF(L4&gt;0,"+"," ")</f>
        <v> </v>
      </c>
      <c r="L4" s="25"/>
      <c r="M4" s="25">
        <v>2</v>
      </c>
      <c r="N4" s="25"/>
      <c r="O4" s="5">
        <f>E4+J4</f>
        <v>31</v>
      </c>
      <c r="P4" s="5" t="str">
        <f>IF(Q4&gt;0,"+"," ")</f>
        <v>+</v>
      </c>
      <c r="Q4" s="17">
        <f>G4+L4</f>
        <v>1</v>
      </c>
      <c r="R4" s="18">
        <f>H4+M4</f>
        <v>12</v>
      </c>
      <c r="S4" s="18">
        <f>I4+N4</f>
        <v>0</v>
      </c>
      <c r="T4" s="26">
        <v>2729</v>
      </c>
      <c r="U4" s="27">
        <f>R4/(O4+Q4)</f>
        <v>0.375</v>
      </c>
      <c r="V4" s="25"/>
      <c r="W4" s="27"/>
      <c r="X4" s="25"/>
      <c r="Y4" s="25"/>
      <c r="Z4" s="25">
        <v>3</v>
      </c>
      <c r="AA4" s="25"/>
      <c r="AB4" s="25">
        <v>49</v>
      </c>
      <c r="AC4" s="25">
        <v>20</v>
      </c>
      <c r="AD4" s="25"/>
      <c r="AE4" s="25"/>
      <c r="AF4" s="25">
        <v>20</v>
      </c>
      <c r="AG4" s="25">
        <v>27</v>
      </c>
      <c r="AH4" s="25">
        <v>35</v>
      </c>
      <c r="AI4" s="28">
        <f>SUM(AG4/(AG4+AH4))</f>
        <v>0.43548387096774194</v>
      </c>
      <c r="AJ4" s="25">
        <v>13</v>
      </c>
      <c r="AK4" s="29">
        <v>1</v>
      </c>
      <c r="AL4" s="30">
        <f>SUM(R4/(AG4+AH4))</f>
        <v>0.1935483870967742</v>
      </c>
      <c r="AM4" s="30">
        <f>SUM((AG4+AH4)/R4)</f>
        <v>5.166666666666667</v>
      </c>
      <c r="AN4" s="27">
        <f>SUM(AG4/(O4+Q4))</f>
        <v>0.84375</v>
      </c>
      <c r="AO4" s="27">
        <f>SUM(AH4/(O4+Q4))</f>
        <v>1.09375</v>
      </c>
      <c r="AP4" s="27">
        <f>SUM(AF4/($O4+$Q4))</f>
        <v>0.625</v>
      </c>
      <c r="AQ4" s="27">
        <f>SUM(AB4/($O4+$Q4))</f>
        <v>1.53125</v>
      </c>
      <c r="AR4" s="27">
        <f>SUM(AC4/($O4+$Q4))</f>
        <v>0.625</v>
      </c>
      <c r="AS4" s="29">
        <v>9</v>
      </c>
      <c r="AT4" s="29">
        <v>3</v>
      </c>
      <c r="AU4" s="29">
        <v>10</v>
      </c>
      <c r="AV4" s="29">
        <v>1</v>
      </c>
      <c r="AW4" s="29">
        <v>1</v>
      </c>
      <c r="AX4" s="29"/>
      <c r="AY4" s="29"/>
      <c r="AZ4" s="29">
        <v>12</v>
      </c>
      <c r="BA4" s="29">
        <v>2</v>
      </c>
      <c r="BB4" s="29">
        <v>3</v>
      </c>
      <c r="BC4" s="11">
        <f>SUM(BA4+BB4)</f>
        <v>5</v>
      </c>
      <c r="BD4" s="28">
        <f>SUM((O4+Q4)/$O$44)</f>
        <v>0.6153846153846154</v>
      </c>
      <c r="BE4" s="28">
        <f>SUM(T4/(($O$44*90)+$BE$1))</f>
        <v>0.5812566560170394</v>
      </c>
    </row>
    <row r="5" spans="1:57" ht="13.5">
      <c r="A5" s="1">
        <v>11</v>
      </c>
      <c r="B5" s="1">
        <v>3</v>
      </c>
      <c r="C5" s="23" t="s">
        <v>3</v>
      </c>
      <c r="D5" s="24" t="s">
        <v>40</v>
      </c>
      <c r="E5" s="25">
        <v>39</v>
      </c>
      <c r="F5" s="1" t="str">
        <f>IF(G5&gt;0,"+"," ")</f>
        <v>+</v>
      </c>
      <c r="G5" s="25">
        <v>2</v>
      </c>
      <c r="H5" s="25">
        <v>5</v>
      </c>
      <c r="I5" s="25"/>
      <c r="J5" s="25">
        <v>5</v>
      </c>
      <c r="K5" s="1" t="str">
        <f>IF(L5&gt;0,"+"," ")</f>
        <v>+</v>
      </c>
      <c r="L5" s="25">
        <v>1</v>
      </c>
      <c r="M5" s="25">
        <v>1</v>
      </c>
      <c r="N5" s="25"/>
      <c r="O5" s="5">
        <f>E5+J5</f>
        <v>44</v>
      </c>
      <c r="P5" s="5" t="str">
        <f>IF(Q5&gt;0,"+"," ")</f>
        <v>+</v>
      </c>
      <c r="Q5" s="17">
        <f>G5+L5</f>
        <v>3</v>
      </c>
      <c r="R5" s="18">
        <f>H5+M5</f>
        <v>6</v>
      </c>
      <c r="S5" s="18">
        <f>I5+N5</f>
        <v>0</v>
      </c>
      <c r="T5" s="26">
        <v>3647</v>
      </c>
      <c r="U5" s="27">
        <f>R5/(O5+Q5)</f>
        <v>0.1276595744680851</v>
      </c>
      <c r="V5" s="25"/>
      <c r="X5" s="25"/>
      <c r="Y5" s="25"/>
      <c r="Z5" s="25"/>
      <c r="AA5" s="25"/>
      <c r="AB5" s="25">
        <v>36</v>
      </c>
      <c r="AC5" s="25">
        <v>26</v>
      </c>
      <c r="AD5" s="25"/>
      <c r="AE5" s="25"/>
      <c r="AF5" s="25">
        <v>10</v>
      </c>
      <c r="AG5" s="25">
        <v>17</v>
      </c>
      <c r="AH5" s="25">
        <v>27</v>
      </c>
      <c r="AI5" s="28">
        <f>SUM(AG5/(AG5+AH5))</f>
        <v>0.38636363636363635</v>
      </c>
      <c r="AJ5" s="29">
        <v>7</v>
      </c>
      <c r="AK5" s="29"/>
      <c r="AL5" s="30">
        <f>SUM(R5/(AG5+AH5))</f>
        <v>0.13636363636363635</v>
      </c>
      <c r="AM5" s="30">
        <f>SUM((AG5+AH5)/R5)</f>
        <v>7.333333333333333</v>
      </c>
      <c r="AN5" s="27">
        <f>SUM(AG5/(O5+Q5))</f>
        <v>0.3617021276595745</v>
      </c>
      <c r="AO5" s="27">
        <f>SUM(AH5/(O5+Q5))</f>
        <v>0.574468085106383</v>
      </c>
      <c r="AP5" s="27">
        <f>SUM(AF5/($O5+$Q5))</f>
        <v>0.2127659574468085</v>
      </c>
      <c r="AQ5" s="27">
        <f>SUM(AB5/($O5+$Q5))</f>
        <v>0.7659574468085106</v>
      </c>
      <c r="AR5" s="27">
        <f>SUM(AC5/($O5+$Q5))</f>
        <v>0.5531914893617021</v>
      </c>
      <c r="AS5" s="25">
        <v>4</v>
      </c>
      <c r="AT5" s="29">
        <v>2</v>
      </c>
      <c r="AU5" s="25">
        <v>1</v>
      </c>
      <c r="AV5" s="29">
        <v>5</v>
      </c>
      <c r="AW5" s="29"/>
      <c r="AX5" s="29"/>
      <c r="AY5" s="29"/>
      <c r="AZ5" s="25">
        <v>6</v>
      </c>
      <c r="BA5" s="29">
        <v>4</v>
      </c>
      <c r="BB5" s="29">
        <v>6</v>
      </c>
      <c r="BC5" s="11">
        <f>SUM(BA5+BB5)</f>
        <v>10</v>
      </c>
      <c r="BD5" s="28">
        <f>SUM((O5+Q5)/$O$44)</f>
        <v>0.9038461538461539</v>
      </c>
      <c r="BE5" s="28">
        <f>SUM(T5/(($O$44*90)+$BE$1))</f>
        <v>0.7767838125665602</v>
      </c>
    </row>
    <row r="6" spans="1:57" ht="13.5">
      <c r="A6" s="1">
        <v>6</v>
      </c>
      <c r="B6" s="1">
        <v>4</v>
      </c>
      <c r="C6" s="23" t="s">
        <v>4</v>
      </c>
      <c r="D6" s="24" t="s">
        <v>41</v>
      </c>
      <c r="E6" s="25">
        <v>28</v>
      </c>
      <c r="F6" s="1" t="str">
        <f>IF(G6&gt;0,"+"," ")</f>
        <v>+</v>
      </c>
      <c r="G6" s="25">
        <v>2</v>
      </c>
      <c r="H6" s="25">
        <v>1</v>
      </c>
      <c r="I6" s="25"/>
      <c r="J6" s="25">
        <v>2</v>
      </c>
      <c r="K6" s="1" t="str">
        <f>IF(L6&gt;0,"+"," ")</f>
        <v> </v>
      </c>
      <c r="L6" s="25"/>
      <c r="M6" s="25"/>
      <c r="N6" s="25"/>
      <c r="O6" s="5">
        <f>E6+J6</f>
        <v>30</v>
      </c>
      <c r="P6" s="5" t="str">
        <f>IF(Q6&gt;0,"+"," ")</f>
        <v>+</v>
      </c>
      <c r="Q6" s="17">
        <f>G6+L6</f>
        <v>2</v>
      </c>
      <c r="R6" s="18">
        <f>H6+M6</f>
        <v>1</v>
      </c>
      <c r="S6" s="18">
        <f>I6+N6</f>
        <v>0</v>
      </c>
      <c r="T6" s="26">
        <v>2519</v>
      </c>
      <c r="U6" s="27">
        <f>R6/(O6+Q6)</f>
        <v>0.03125</v>
      </c>
      <c r="V6" s="25"/>
      <c r="X6" s="25"/>
      <c r="Y6" s="25"/>
      <c r="Z6" s="25">
        <v>5</v>
      </c>
      <c r="AA6" s="25"/>
      <c r="AB6" s="25">
        <v>35</v>
      </c>
      <c r="AC6" s="25">
        <v>32</v>
      </c>
      <c r="AD6" s="25"/>
      <c r="AE6" s="25"/>
      <c r="AF6" s="25">
        <v>1</v>
      </c>
      <c r="AG6" s="25">
        <v>13</v>
      </c>
      <c r="AH6" s="25">
        <v>5</v>
      </c>
      <c r="AI6" s="28">
        <f>SUM(AG6/(AG6+AH6))</f>
        <v>0.7222222222222222</v>
      </c>
      <c r="AJ6" s="25">
        <v>12</v>
      </c>
      <c r="AK6" s="25"/>
      <c r="AL6" s="30">
        <f>SUM(R6/(AG6+AH6))</f>
        <v>0.05555555555555555</v>
      </c>
      <c r="AM6" s="30">
        <f>SUM((AG6+AH6)/R6)</f>
        <v>18</v>
      </c>
      <c r="AN6" s="27">
        <f>SUM(AG6/(O6+Q6))</f>
        <v>0.40625</v>
      </c>
      <c r="AO6" s="27">
        <f>SUM(AH6/(O6+Q6))</f>
        <v>0.15625</v>
      </c>
      <c r="AP6" s="27">
        <f>SUM(AF6/($O6+$Q6))</f>
        <v>0.03125</v>
      </c>
      <c r="AQ6" s="27">
        <f>SUM(AB6/($O6+$Q6))</f>
        <v>1.09375</v>
      </c>
      <c r="AR6" s="27">
        <f>SUM(AC6/($O6+$Q6))</f>
        <v>1</v>
      </c>
      <c r="AS6" s="25">
        <v>1</v>
      </c>
      <c r="AT6" s="29"/>
      <c r="AU6" s="29">
        <v>1</v>
      </c>
      <c r="AV6" s="29"/>
      <c r="AW6" s="25"/>
      <c r="AX6" s="29"/>
      <c r="AY6" s="29">
        <v>1</v>
      </c>
      <c r="AZ6" s="25"/>
      <c r="BA6" s="29"/>
      <c r="BB6" s="25">
        <v>2</v>
      </c>
      <c r="BC6" s="11">
        <f>SUM(BA6+BB6)</f>
        <v>2</v>
      </c>
      <c r="BD6" s="28">
        <f>SUM((O6+Q6)/$O$44)</f>
        <v>0.6153846153846154</v>
      </c>
      <c r="BE6" s="28">
        <f>SUM(T6/(($O$44*90)+$BE$1))</f>
        <v>0.5365282215122471</v>
      </c>
    </row>
    <row r="7" spans="1:57" ht="13.5">
      <c r="A7" s="1">
        <v>16</v>
      </c>
      <c r="B7" s="1">
        <v>5</v>
      </c>
      <c r="C7" s="23" t="s">
        <v>5</v>
      </c>
      <c r="D7" s="24" t="s">
        <v>41</v>
      </c>
      <c r="E7" s="25">
        <v>22</v>
      </c>
      <c r="F7" s="1" t="str">
        <f>IF(G7&gt;0,"+"," ")</f>
        <v>+</v>
      </c>
      <c r="G7" s="25">
        <v>7</v>
      </c>
      <c r="H7" s="25">
        <v>2</v>
      </c>
      <c r="I7" s="25"/>
      <c r="J7" s="25">
        <v>5</v>
      </c>
      <c r="K7" s="1" t="str">
        <f>IF(L7&gt;0,"+"," ")</f>
        <v>+</v>
      </c>
      <c r="L7" s="25">
        <v>1</v>
      </c>
      <c r="M7" s="25"/>
      <c r="N7" s="25"/>
      <c r="O7" s="5">
        <f>E7+J7</f>
        <v>27</v>
      </c>
      <c r="P7" s="5" t="str">
        <f>IF(Q7&gt;0,"+"," ")</f>
        <v>+</v>
      </c>
      <c r="Q7" s="17">
        <f>G7+L7</f>
        <v>8</v>
      </c>
      <c r="R7" s="18">
        <f>H7+M7</f>
        <v>2</v>
      </c>
      <c r="S7" s="18">
        <f>I7+N7</f>
        <v>0</v>
      </c>
      <c r="T7" s="26">
        <v>2679</v>
      </c>
      <c r="U7" s="27">
        <f>R7/(O7+Q7)</f>
        <v>0.05714285714285714</v>
      </c>
      <c r="V7" s="25"/>
      <c r="X7" s="25"/>
      <c r="Y7" s="25"/>
      <c r="Z7" s="25">
        <v>3</v>
      </c>
      <c r="AA7" s="25"/>
      <c r="AB7" s="25">
        <v>37</v>
      </c>
      <c r="AC7" s="25">
        <v>31</v>
      </c>
      <c r="AD7" s="25"/>
      <c r="AE7" s="25">
        <v>2</v>
      </c>
      <c r="AF7" s="25">
        <v>1</v>
      </c>
      <c r="AG7" s="25">
        <v>6</v>
      </c>
      <c r="AH7" s="25">
        <v>5</v>
      </c>
      <c r="AI7" s="28">
        <f>SUM(AG7/(AG7+AH7))</f>
        <v>0.5454545454545454</v>
      </c>
      <c r="AJ7" s="29">
        <v>3</v>
      </c>
      <c r="AK7" s="29"/>
      <c r="AL7" s="30">
        <f>SUM(R7/(AG7+AH7))</f>
        <v>0.18181818181818182</v>
      </c>
      <c r="AM7" s="30">
        <f>SUM((AG7+AH7)/R7)</f>
        <v>5.5</v>
      </c>
      <c r="AN7" s="27">
        <f>SUM(AG7/(O7+Q7))</f>
        <v>0.17142857142857143</v>
      </c>
      <c r="AO7" s="27">
        <f>SUM(AH7/(O7+Q7))</f>
        <v>0.14285714285714285</v>
      </c>
      <c r="AP7" s="27">
        <f>SUM(AF7/($O7+$Q7))</f>
        <v>0.02857142857142857</v>
      </c>
      <c r="AQ7" s="27">
        <f>SUM(AB7/($O7+$Q7))</f>
        <v>1.0571428571428572</v>
      </c>
      <c r="AR7" s="27">
        <f>SUM(AC7/($O7+$Q7))</f>
        <v>0.8857142857142857</v>
      </c>
      <c r="AS7" s="29">
        <v>2</v>
      </c>
      <c r="AT7" s="29"/>
      <c r="AU7" s="29">
        <v>1</v>
      </c>
      <c r="AV7" s="29"/>
      <c r="AW7" s="29">
        <v>1</v>
      </c>
      <c r="AX7" s="29"/>
      <c r="AY7" s="29">
        <v>2</v>
      </c>
      <c r="AZ7" s="29"/>
      <c r="BA7" s="29"/>
      <c r="BB7" s="29">
        <v>2</v>
      </c>
      <c r="BC7" s="11">
        <f>SUM(BA7+BB7)</f>
        <v>2</v>
      </c>
      <c r="BD7" s="28">
        <f>SUM((O7+Q7)/$O$44)</f>
        <v>0.6730769230769231</v>
      </c>
      <c r="BE7" s="28">
        <f>SUM(T7/(($O$44*90)+$BE$1))</f>
        <v>0.5706070287539936</v>
      </c>
    </row>
    <row r="8" spans="1:57" ht="13.5">
      <c r="A8" s="1">
        <v>5</v>
      </c>
      <c r="B8" s="1">
        <v>6</v>
      </c>
      <c r="C8" s="23" t="s">
        <v>6</v>
      </c>
      <c r="D8" s="24" t="s">
        <v>41</v>
      </c>
      <c r="E8" s="25">
        <v>44</v>
      </c>
      <c r="F8" s="1" t="str">
        <f>IF(G8&gt;0,"+"," ")</f>
        <v> </v>
      </c>
      <c r="G8" s="25"/>
      <c r="H8" s="25"/>
      <c r="I8" s="25"/>
      <c r="J8" s="25">
        <v>6</v>
      </c>
      <c r="K8" s="1" t="str">
        <f>IF(L8&gt;0,"+"," ")</f>
        <v> </v>
      </c>
      <c r="L8" s="25"/>
      <c r="M8" s="25"/>
      <c r="N8" s="25"/>
      <c r="O8" s="5">
        <f>E8+J8</f>
        <v>50</v>
      </c>
      <c r="P8" s="5" t="str">
        <f>IF(Q8&gt;0,"+"," ")</f>
        <v> </v>
      </c>
      <c r="Q8" s="17">
        <f>G8+L8</f>
        <v>0</v>
      </c>
      <c r="R8" s="18">
        <f>H8+M8</f>
        <v>0</v>
      </c>
      <c r="S8" s="18">
        <f>I8+N8</f>
        <v>0</v>
      </c>
      <c r="T8" s="26">
        <v>4448</v>
      </c>
      <c r="U8" s="27">
        <f>R8/(O8+Q8)</f>
        <v>0</v>
      </c>
      <c r="V8" s="25"/>
      <c r="X8" s="25"/>
      <c r="Y8" s="25"/>
      <c r="Z8" s="25">
        <v>7</v>
      </c>
      <c r="AA8" s="25"/>
      <c r="AB8" s="25">
        <v>71</v>
      </c>
      <c r="AC8" s="25">
        <v>55</v>
      </c>
      <c r="AD8" s="25"/>
      <c r="AE8" s="25"/>
      <c r="AF8" s="25"/>
      <c r="AG8" s="25">
        <v>3</v>
      </c>
      <c r="AH8" s="25">
        <v>7</v>
      </c>
      <c r="AI8" s="28">
        <f>SUM(AG8/(AG8+AH8))</f>
        <v>0.3</v>
      </c>
      <c r="AJ8" s="25">
        <v>1</v>
      </c>
      <c r="AK8" s="29">
        <v>1</v>
      </c>
      <c r="AL8" s="30">
        <f>SUM(R8/(AG8+AH8))</f>
        <v>0</v>
      </c>
      <c r="AM8" s="30" t="e">
        <f>SUM((AG8+AH8)/R8)</f>
        <v>#VALUE!</v>
      </c>
      <c r="AN8" s="27">
        <f>SUM(AG8/(O8+Q8))</f>
        <v>0.06</v>
      </c>
      <c r="AO8" s="27">
        <f>SUM(AH8/(O8+Q8))</f>
        <v>0.14</v>
      </c>
      <c r="AP8" s="27">
        <f>SUM(AF8/($O8+$Q8))</f>
        <v>0</v>
      </c>
      <c r="AQ8" s="27">
        <f>SUM(AB8/($O8+$Q8))</f>
        <v>1.42</v>
      </c>
      <c r="AR8" s="27">
        <f>SUM(AC8/($O8+$Q8))</f>
        <v>1.1</v>
      </c>
      <c r="AS8" s="29"/>
      <c r="AT8" s="29"/>
      <c r="AU8" s="29"/>
      <c r="AV8" s="29"/>
      <c r="AW8" s="29"/>
      <c r="AX8" s="29"/>
      <c r="AY8" s="29"/>
      <c r="AZ8" s="29"/>
      <c r="BA8" s="29"/>
      <c r="BB8" s="29">
        <v>3</v>
      </c>
      <c r="BC8" s="11">
        <f>SUM(BA8+BB8)</f>
        <v>3</v>
      </c>
      <c r="BD8" s="28">
        <f>SUM((O8+Q8)/$O$44)</f>
        <v>0.9615384615384616</v>
      </c>
      <c r="BE8" s="28">
        <f>SUM(T8/(($O$44*90)+$BE$1))</f>
        <v>0.9473908413205537</v>
      </c>
    </row>
    <row r="9" spans="1:57" ht="13.5">
      <c r="A9" s="1">
        <v>21</v>
      </c>
      <c r="B9" s="1">
        <v>7</v>
      </c>
      <c r="C9" s="23" t="s">
        <v>7</v>
      </c>
      <c r="D9" s="24" t="s">
        <v>40</v>
      </c>
      <c r="E9" s="25">
        <v>45</v>
      </c>
      <c r="F9" s="1" t="str">
        <f>IF(G9&gt;0,"+"," ")</f>
        <v> </v>
      </c>
      <c r="G9" s="25"/>
      <c r="H9" s="25">
        <v>2</v>
      </c>
      <c r="I9" s="25"/>
      <c r="J9" s="25">
        <v>5</v>
      </c>
      <c r="K9" s="1" t="str">
        <f>IF(L9&gt;0,"+"," ")</f>
        <v> </v>
      </c>
      <c r="L9" s="25"/>
      <c r="M9" s="25"/>
      <c r="N9" s="25"/>
      <c r="O9" s="5">
        <f>E9+J9</f>
        <v>50</v>
      </c>
      <c r="P9" s="5" t="str">
        <f>IF(Q9&gt;0,"+"," ")</f>
        <v> </v>
      </c>
      <c r="Q9" s="17">
        <f>G9+L9</f>
        <v>0</v>
      </c>
      <c r="R9" s="18">
        <f>H9+M9</f>
        <v>2</v>
      </c>
      <c r="S9" s="18">
        <f>I9+N9</f>
        <v>0</v>
      </c>
      <c r="T9" s="26">
        <v>4515</v>
      </c>
      <c r="U9" s="27">
        <f>R9/(O9+Q9)</f>
        <v>0.04</v>
      </c>
      <c r="V9" s="25"/>
      <c r="X9" s="25"/>
      <c r="Y9" s="25"/>
      <c r="Z9" s="25">
        <v>4</v>
      </c>
      <c r="AA9" s="25">
        <v>1</v>
      </c>
      <c r="AB9" s="25">
        <v>88</v>
      </c>
      <c r="AC9" s="25">
        <v>86</v>
      </c>
      <c r="AD9" s="25"/>
      <c r="AE9" s="25"/>
      <c r="AF9" s="25"/>
      <c r="AG9" s="25">
        <v>14</v>
      </c>
      <c r="AH9" s="25">
        <v>32</v>
      </c>
      <c r="AI9" s="28">
        <f>SUM(AG9/(AG9+AH9))</f>
        <v>0.30434782608695654</v>
      </c>
      <c r="AJ9" s="29">
        <v>10</v>
      </c>
      <c r="AK9" s="29"/>
      <c r="AL9" s="30">
        <f>SUM(R9/(AG9+AH9))</f>
        <v>0.043478260869565216</v>
      </c>
      <c r="AM9" s="30">
        <f>SUM((AG9+AH9)/R9)</f>
        <v>23</v>
      </c>
      <c r="AN9" s="27">
        <f>SUM(AG9/(O9+Q9))</f>
        <v>0.28</v>
      </c>
      <c r="AO9" s="27">
        <f>SUM(AH9/(O9+Q9))</f>
        <v>0.64</v>
      </c>
      <c r="AP9" s="27">
        <f>SUM(AF9/($O9+$Q9))</f>
        <v>0</v>
      </c>
      <c r="AQ9" s="27">
        <f>SUM(AB9/($O9+$Q9))</f>
        <v>1.76</v>
      </c>
      <c r="AR9" s="27">
        <f>SUM(AC9/($O9+$Q9))</f>
        <v>1.72</v>
      </c>
      <c r="AS9" s="29">
        <v>1</v>
      </c>
      <c r="AT9" s="29">
        <v>1</v>
      </c>
      <c r="AU9" s="29"/>
      <c r="AV9" s="29">
        <v>1</v>
      </c>
      <c r="AW9" s="29">
        <v>1</v>
      </c>
      <c r="AX9" s="29"/>
      <c r="AY9" s="29"/>
      <c r="AZ9" s="29">
        <v>2</v>
      </c>
      <c r="BA9" s="29">
        <v>3</v>
      </c>
      <c r="BB9" s="29">
        <v>4</v>
      </c>
      <c r="BC9" s="11">
        <f>SUM(BA9+BB9)</f>
        <v>7</v>
      </c>
      <c r="BD9" s="28">
        <f>SUM((O9+Q9)/$O$44)</f>
        <v>0.9615384615384616</v>
      </c>
      <c r="BE9" s="28">
        <f>SUM(T9/(($O$44*90)+$BE$1))</f>
        <v>0.9616613418530351</v>
      </c>
    </row>
    <row r="10" spans="1:57" ht="13.5">
      <c r="A10" s="1">
        <v>4</v>
      </c>
      <c r="B10" s="1">
        <v>8</v>
      </c>
      <c r="C10" s="23" t="s">
        <v>8</v>
      </c>
      <c r="D10" s="24" t="s">
        <v>40</v>
      </c>
      <c r="E10" s="25">
        <v>43</v>
      </c>
      <c r="F10" s="1" t="str">
        <f>IF(G10&gt;0,"+"," ")</f>
        <v>+</v>
      </c>
      <c r="G10" s="25">
        <v>2</v>
      </c>
      <c r="H10" s="25">
        <v>2</v>
      </c>
      <c r="I10" s="25"/>
      <c r="J10" s="25">
        <v>5</v>
      </c>
      <c r="K10" s="1" t="str">
        <f>IF(L10&gt;0,"+"," ")</f>
        <v>+</v>
      </c>
      <c r="L10" s="25">
        <v>1</v>
      </c>
      <c r="M10" s="25"/>
      <c r="N10" s="25"/>
      <c r="O10" s="5">
        <f>E10+J10</f>
        <v>48</v>
      </c>
      <c r="P10" s="5" t="str">
        <f>IF(Q10&gt;0,"+"," ")</f>
        <v>+</v>
      </c>
      <c r="Q10" s="17">
        <f>G10+L10</f>
        <v>3</v>
      </c>
      <c r="R10" s="18">
        <f>H10+M10</f>
        <v>2</v>
      </c>
      <c r="S10" s="18">
        <f>I10+N10</f>
        <v>0</v>
      </c>
      <c r="T10" s="26">
        <v>4229</v>
      </c>
      <c r="U10" s="27">
        <f>R10/(O10+Q10)</f>
        <v>0.0392156862745098</v>
      </c>
      <c r="V10" s="25"/>
      <c r="X10" s="25"/>
      <c r="Y10" s="25"/>
      <c r="Z10" s="25">
        <v>11</v>
      </c>
      <c r="AA10" s="25"/>
      <c r="AB10" s="25">
        <v>73</v>
      </c>
      <c r="AC10" s="25">
        <v>93</v>
      </c>
      <c r="AD10" s="25"/>
      <c r="AE10" s="25">
        <v>2</v>
      </c>
      <c r="AF10" s="25">
        <v>5</v>
      </c>
      <c r="AG10" s="25">
        <v>16</v>
      </c>
      <c r="AH10" s="25">
        <v>32</v>
      </c>
      <c r="AI10" s="28">
        <f>SUM(AG10/(AG10+AH10))</f>
        <v>0.3333333333333333</v>
      </c>
      <c r="AJ10" s="29">
        <v>10</v>
      </c>
      <c r="AK10" s="29">
        <v>1</v>
      </c>
      <c r="AL10" s="30">
        <f>SUM(R10/(AG10+AH10))</f>
        <v>0.041666666666666664</v>
      </c>
      <c r="AM10" s="30">
        <f>SUM((AG10+AH10)/R10)</f>
        <v>24</v>
      </c>
      <c r="AN10" s="27">
        <f>SUM(AG10/(O10+Q10))</f>
        <v>0.3137254901960784</v>
      </c>
      <c r="AO10" s="27">
        <f>SUM(AH10/(O10+Q10))</f>
        <v>0.6274509803921569</v>
      </c>
      <c r="AP10" s="27">
        <f>SUM(AF10/($O10+$Q10))</f>
        <v>0.09803921568627451</v>
      </c>
      <c r="AQ10" s="27">
        <f>SUM(AB10/($O10+$Q10))</f>
        <v>1.4313725490196079</v>
      </c>
      <c r="AR10" s="27">
        <f>SUM(AC10/($O10+$Q10))</f>
        <v>1.8235294117647058</v>
      </c>
      <c r="AS10" s="29"/>
      <c r="AT10" s="29">
        <v>2</v>
      </c>
      <c r="AU10" s="29">
        <v>2</v>
      </c>
      <c r="AV10" s="29"/>
      <c r="AW10" s="29"/>
      <c r="AX10" s="29"/>
      <c r="AY10" s="29">
        <v>2</v>
      </c>
      <c r="AZ10" s="29"/>
      <c r="BA10" s="29"/>
      <c r="BB10" s="29">
        <v>2</v>
      </c>
      <c r="BC10" s="11">
        <f>SUM(BA10+BB10)</f>
        <v>2</v>
      </c>
      <c r="BD10" s="28">
        <f>SUM((O10+Q10)/$O$44)</f>
        <v>0.9807692307692307</v>
      </c>
      <c r="BE10" s="28">
        <f>SUM(T10/(($O$44*90)+$BE$1))</f>
        <v>0.9007454739084132</v>
      </c>
    </row>
    <row r="11" spans="1:57" ht="13.5">
      <c r="A11" s="1">
        <v>9</v>
      </c>
      <c r="B11" s="1">
        <v>9</v>
      </c>
      <c r="C11" s="23" t="s">
        <v>9</v>
      </c>
      <c r="D11" s="24" t="s">
        <v>42</v>
      </c>
      <c r="E11" s="25">
        <v>28</v>
      </c>
      <c r="F11" s="1" t="str">
        <f>IF(G11&gt;0,"+"," ")</f>
        <v>+</v>
      </c>
      <c r="G11" s="25">
        <v>9</v>
      </c>
      <c r="H11" s="25">
        <v>4</v>
      </c>
      <c r="I11" s="25"/>
      <c r="J11" s="25">
        <v>6</v>
      </c>
      <c r="K11" s="1" t="str">
        <f>IF(L11&gt;0,"+"," ")</f>
        <v> </v>
      </c>
      <c r="L11" s="25"/>
      <c r="M11" s="25">
        <v>4</v>
      </c>
      <c r="N11" s="25"/>
      <c r="O11" s="5">
        <f>E11+J11</f>
        <v>34</v>
      </c>
      <c r="P11" s="5" t="str">
        <f>IF(Q11&gt;0,"+"," ")</f>
        <v>+</v>
      </c>
      <c r="Q11" s="17">
        <f>G11+L11</f>
        <v>9</v>
      </c>
      <c r="R11" s="18">
        <f>H11+M11</f>
        <v>8</v>
      </c>
      <c r="S11" s="18">
        <f>I11+N11</f>
        <v>0</v>
      </c>
      <c r="T11" s="26">
        <v>3031</v>
      </c>
      <c r="U11" s="27">
        <f>R11/(O11+Q11)</f>
        <v>0.18604651162790697</v>
      </c>
      <c r="V11" s="25"/>
      <c r="X11" s="25"/>
      <c r="Y11" s="25"/>
      <c r="Z11" s="25">
        <v>9</v>
      </c>
      <c r="AA11" s="25">
        <v>2</v>
      </c>
      <c r="AB11" s="25">
        <v>49</v>
      </c>
      <c r="AC11" s="25">
        <v>81</v>
      </c>
      <c r="AD11" s="25">
        <v>1</v>
      </c>
      <c r="AE11" s="25"/>
      <c r="AF11" s="25">
        <v>60</v>
      </c>
      <c r="AG11" s="25">
        <v>36</v>
      </c>
      <c r="AH11" s="25">
        <v>51</v>
      </c>
      <c r="AI11" s="28">
        <f>SUM(AG11/(AG11+AH11))</f>
        <v>0.41379310344827586</v>
      </c>
      <c r="AJ11" s="25">
        <v>25</v>
      </c>
      <c r="AK11" s="25">
        <v>1</v>
      </c>
      <c r="AL11" s="30">
        <f>SUM(R11/(AG11+AH11))</f>
        <v>0.09195402298850575</v>
      </c>
      <c r="AM11" s="30">
        <f>SUM((AG11+AH11)/R11)</f>
        <v>10.875</v>
      </c>
      <c r="AN11" s="27">
        <f>SUM(AG11/(O11+Q11))</f>
        <v>0.8372093023255814</v>
      </c>
      <c r="AO11" s="27">
        <f>SUM(AH11/(O11+Q11))</f>
        <v>1.186046511627907</v>
      </c>
      <c r="AP11" s="27">
        <f>SUM(AF11/($O11+$Q11))</f>
        <v>1.3953488372093024</v>
      </c>
      <c r="AQ11" s="27">
        <f>SUM(AB11/($O11+$Q11))</f>
        <v>1.1395348837209303</v>
      </c>
      <c r="AR11" s="27">
        <f>SUM(AC11/($O11+$Q11))</f>
        <v>1.8837209302325582</v>
      </c>
      <c r="AS11" s="25">
        <v>8</v>
      </c>
      <c r="AT11" s="29"/>
      <c r="AU11" s="25">
        <v>3</v>
      </c>
      <c r="AV11" s="29"/>
      <c r="AW11" s="25">
        <v>5</v>
      </c>
      <c r="AX11" s="29"/>
      <c r="AY11" s="25">
        <v>2</v>
      </c>
      <c r="AZ11" s="25">
        <v>6</v>
      </c>
      <c r="BA11" s="25">
        <v>1</v>
      </c>
      <c r="BB11" s="25">
        <v>4</v>
      </c>
      <c r="BC11" s="11">
        <f>SUM(BA11+BB11)</f>
        <v>5</v>
      </c>
      <c r="BD11" s="28">
        <f>SUM((O11+Q11)/$O$44)</f>
        <v>0.8269230769230769</v>
      </c>
      <c r="BE11" s="28">
        <f>SUM(T11/(($O$44*90)+$BE$1))</f>
        <v>0.645580404685836</v>
      </c>
    </row>
    <row r="12" spans="1:57" ht="13.5">
      <c r="A12" s="1">
        <v>12</v>
      </c>
      <c r="B12" s="1">
        <v>10</v>
      </c>
      <c r="C12" s="23" t="s">
        <v>10</v>
      </c>
      <c r="D12" s="24" t="s">
        <v>42</v>
      </c>
      <c r="E12" s="25">
        <v>36</v>
      </c>
      <c r="F12" s="1" t="str">
        <f>IF(G12&gt;0,"+"," ")</f>
        <v>+</v>
      </c>
      <c r="G12" s="25">
        <v>1</v>
      </c>
      <c r="H12" s="25">
        <v>20</v>
      </c>
      <c r="I12" s="25"/>
      <c r="J12" s="25">
        <v>4</v>
      </c>
      <c r="K12" s="1" t="str">
        <f>IF(L12&gt;0,"+"," ")</f>
        <v>+</v>
      </c>
      <c r="L12" s="25">
        <v>1</v>
      </c>
      <c r="M12" s="25"/>
      <c r="N12" s="25"/>
      <c r="O12" s="5">
        <f>E12+J12</f>
        <v>40</v>
      </c>
      <c r="P12" s="5" t="str">
        <f>IF(Q12&gt;0,"+"," ")</f>
        <v>+</v>
      </c>
      <c r="Q12" s="17">
        <f>G12+L12</f>
        <v>2</v>
      </c>
      <c r="R12" s="18">
        <f>H12+M12</f>
        <v>20</v>
      </c>
      <c r="S12" s="18">
        <f>I12+N12</f>
        <v>0</v>
      </c>
      <c r="T12" s="26">
        <v>3360</v>
      </c>
      <c r="U12" s="27">
        <f>R12/(O12+Q12)</f>
        <v>0.47619047619047616</v>
      </c>
      <c r="V12" s="25"/>
      <c r="X12" s="25"/>
      <c r="Y12" s="25"/>
      <c r="Z12" s="25">
        <v>11</v>
      </c>
      <c r="AA12" s="25"/>
      <c r="AB12" s="25">
        <v>62</v>
      </c>
      <c r="AC12" s="25">
        <v>49</v>
      </c>
      <c r="AD12" s="25">
        <v>2</v>
      </c>
      <c r="AE12" s="25"/>
      <c r="AF12" s="25">
        <v>35</v>
      </c>
      <c r="AG12" s="25">
        <v>42</v>
      </c>
      <c r="AH12" s="25">
        <v>43</v>
      </c>
      <c r="AI12" s="28">
        <f>SUM(AG12/(AG12+AH12))</f>
        <v>0.49411764705882355</v>
      </c>
      <c r="AJ12" s="25">
        <v>20</v>
      </c>
      <c r="AK12" s="29"/>
      <c r="AL12" s="30">
        <f>SUM(R12/(AG12+AH12))</f>
        <v>0.23529411764705882</v>
      </c>
      <c r="AM12" s="30">
        <f>SUM((AG12+AH12)/R12)</f>
        <v>4.25</v>
      </c>
      <c r="AN12" s="27">
        <f>SUM(AG12/(O12+Q12))</f>
        <v>1</v>
      </c>
      <c r="AO12" s="27">
        <f>SUM(AH12/(O12+Q12))</f>
        <v>1.0238095238095237</v>
      </c>
      <c r="AP12" s="27">
        <f>SUM(AF12/($O12+$Q12))</f>
        <v>0.8333333333333334</v>
      </c>
      <c r="AQ12" s="27">
        <f>SUM(AB12/($O12+$Q12))</f>
        <v>1.4761904761904763</v>
      </c>
      <c r="AR12" s="27">
        <f>SUM(AC12/($O12+$Q12))</f>
        <v>1.1666666666666667</v>
      </c>
      <c r="AS12" s="29">
        <v>18</v>
      </c>
      <c r="AT12" s="29">
        <v>2</v>
      </c>
      <c r="AU12" s="29">
        <v>16</v>
      </c>
      <c r="AV12" s="29"/>
      <c r="AW12" s="29">
        <v>4</v>
      </c>
      <c r="AX12" s="29">
        <v>2</v>
      </c>
      <c r="AY12" s="29">
        <v>3</v>
      </c>
      <c r="AZ12" s="29">
        <v>15</v>
      </c>
      <c r="BA12" s="29"/>
      <c r="BB12" s="25">
        <v>5</v>
      </c>
      <c r="BC12" s="11">
        <f>SUM(BA12+BB12)</f>
        <v>5</v>
      </c>
      <c r="BD12" s="28">
        <f>SUM((O12+Q12)/$O$44)</f>
        <v>0.8076923076923077</v>
      </c>
      <c r="BE12" s="28">
        <f>SUM(T12/(($O$44*90)+$BE$1))</f>
        <v>0.7156549520766773</v>
      </c>
    </row>
    <row r="13" spans="1:57" ht="13.5">
      <c r="A13" s="1">
        <v>8</v>
      </c>
      <c r="B13" s="1">
        <v>11</v>
      </c>
      <c r="C13" s="23" t="s">
        <v>11</v>
      </c>
      <c r="D13" s="24" t="s">
        <v>40</v>
      </c>
      <c r="E13" s="25">
        <v>21</v>
      </c>
      <c r="F13" s="1" t="str">
        <f>IF(G13&gt;0,"+"," ")</f>
        <v>+</v>
      </c>
      <c r="G13" s="25">
        <v>8</v>
      </c>
      <c r="H13" s="25">
        <v>5</v>
      </c>
      <c r="I13" s="25"/>
      <c r="J13" s="25">
        <v>5</v>
      </c>
      <c r="K13" s="1" t="str">
        <f>IF(L13&gt;0,"+"," ")</f>
        <v>+</v>
      </c>
      <c r="L13" s="25">
        <v>1</v>
      </c>
      <c r="M13" s="25"/>
      <c r="N13" s="25"/>
      <c r="O13" s="5">
        <f>E13+J13</f>
        <v>26</v>
      </c>
      <c r="P13" s="5" t="str">
        <f>IF(Q13&gt;0,"+"," ")</f>
        <v>+</v>
      </c>
      <c r="Q13" s="17">
        <f>G13+L13</f>
        <v>9</v>
      </c>
      <c r="R13" s="18">
        <f>H13+M13</f>
        <v>5</v>
      </c>
      <c r="S13" s="18">
        <f>I13+N13</f>
        <v>0</v>
      </c>
      <c r="T13" s="26">
        <v>2456</v>
      </c>
      <c r="U13" s="27">
        <f>R13/(O13+Q13)</f>
        <v>0.14285714285714285</v>
      </c>
      <c r="V13" s="25"/>
      <c r="X13" s="25"/>
      <c r="Y13" s="25"/>
      <c r="Z13" s="25">
        <v>5</v>
      </c>
      <c r="AA13" s="25"/>
      <c r="AB13" s="25">
        <v>29</v>
      </c>
      <c r="AC13" s="25">
        <v>39</v>
      </c>
      <c r="AD13" s="25"/>
      <c r="AE13" s="25">
        <v>1</v>
      </c>
      <c r="AF13" s="25">
        <v>7</v>
      </c>
      <c r="AG13" s="25">
        <v>16</v>
      </c>
      <c r="AH13" s="25">
        <v>19</v>
      </c>
      <c r="AI13" s="28">
        <f>SUM(AG13/(AG13+AH13))</f>
        <v>0.45714285714285713</v>
      </c>
      <c r="AJ13" s="25">
        <v>7</v>
      </c>
      <c r="AK13" s="29">
        <v>1</v>
      </c>
      <c r="AL13" s="30">
        <f>SUM(R13/(AG13+AH13))</f>
        <v>0.14285714285714285</v>
      </c>
      <c r="AM13" s="30">
        <f>SUM((AG13+AH13)/R13)</f>
        <v>7</v>
      </c>
      <c r="AN13" s="27">
        <f>SUM(AG13/(O13+Q13))</f>
        <v>0.45714285714285713</v>
      </c>
      <c r="AO13" s="27">
        <f>SUM(AH13/(O13+Q13))</f>
        <v>0.5428571428571428</v>
      </c>
      <c r="AP13" s="27">
        <f>SUM(AF13/($O13+$Q13))</f>
        <v>0.2</v>
      </c>
      <c r="AQ13" s="27">
        <f>SUM(AB13/($O13+$Q13))</f>
        <v>0.8285714285714286</v>
      </c>
      <c r="AR13" s="27">
        <f>SUM(AC13/($O13+$Q13))</f>
        <v>1.1142857142857143</v>
      </c>
      <c r="AS13" s="25">
        <v>3</v>
      </c>
      <c r="AT13" s="29">
        <v>2</v>
      </c>
      <c r="AU13" s="29"/>
      <c r="AV13" s="29">
        <v>5</v>
      </c>
      <c r="AW13" s="25"/>
      <c r="AX13" s="29"/>
      <c r="AY13" s="25"/>
      <c r="AZ13" s="29">
        <v>5</v>
      </c>
      <c r="BA13" s="25">
        <v>1</v>
      </c>
      <c r="BB13" s="25">
        <v>1</v>
      </c>
      <c r="BC13" s="11">
        <f>SUM(BA13+BB13)</f>
        <v>2</v>
      </c>
      <c r="BD13" s="28">
        <f>SUM((O13+Q13)/$O$44)</f>
        <v>0.6730769230769231</v>
      </c>
      <c r="BE13" s="28">
        <f>SUM(T13/(($O$44*90)+$BE$1))</f>
        <v>0.5231096911608094</v>
      </c>
    </row>
    <row r="14" spans="1:57" ht="13.5">
      <c r="A14" s="1">
        <v>7</v>
      </c>
      <c r="B14" s="1">
        <v>12</v>
      </c>
      <c r="C14" s="23" t="s">
        <v>12</v>
      </c>
      <c r="D14" s="24" t="s">
        <v>40</v>
      </c>
      <c r="E14" s="25">
        <v>28</v>
      </c>
      <c r="F14" s="1" t="str">
        <f>IF(G14&gt;0,"+"," ")</f>
        <v>+</v>
      </c>
      <c r="G14" s="25">
        <v>4</v>
      </c>
      <c r="H14" s="25">
        <v>1</v>
      </c>
      <c r="I14" s="25"/>
      <c r="J14" s="25">
        <v>1</v>
      </c>
      <c r="K14" s="1" t="str">
        <f>IF(L14&gt;0,"+"," ")</f>
        <v>+</v>
      </c>
      <c r="L14" s="25">
        <v>3</v>
      </c>
      <c r="M14" s="25">
        <v>1</v>
      </c>
      <c r="N14" s="25"/>
      <c r="O14" s="5">
        <f>E14+J14</f>
        <v>29</v>
      </c>
      <c r="P14" s="5" t="str">
        <f>IF(Q14&gt;0,"+"," ")</f>
        <v>+</v>
      </c>
      <c r="Q14" s="17">
        <f>G14+L14</f>
        <v>7</v>
      </c>
      <c r="R14" s="18">
        <f>H14+M14</f>
        <v>2</v>
      </c>
      <c r="S14" s="18">
        <f>I14+N14</f>
        <v>0</v>
      </c>
      <c r="T14" s="26">
        <v>2557</v>
      </c>
      <c r="U14" s="27">
        <f>R14/(O14+Q14)</f>
        <v>0.05555555555555555</v>
      </c>
      <c r="V14" s="25"/>
      <c r="X14" s="25"/>
      <c r="Y14" s="25"/>
      <c r="Z14" s="25">
        <v>3</v>
      </c>
      <c r="AA14" s="25"/>
      <c r="AB14" s="25">
        <v>25</v>
      </c>
      <c r="AC14" s="25">
        <v>28</v>
      </c>
      <c r="AD14" s="25">
        <v>1</v>
      </c>
      <c r="AE14" s="25"/>
      <c r="AF14" s="25">
        <v>4</v>
      </c>
      <c r="AG14" s="25">
        <v>13</v>
      </c>
      <c r="AH14" s="25">
        <v>21</v>
      </c>
      <c r="AI14" s="28">
        <f>SUM(AG14/(AG14+AH14))</f>
        <v>0.38235294117647056</v>
      </c>
      <c r="AJ14" s="25">
        <v>9</v>
      </c>
      <c r="AK14" s="29"/>
      <c r="AL14" s="30">
        <f>SUM(R14/(AG14+AH14))</f>
        <v>0.058823529411764705</v>
      </c>
      <c r="AM14" s="30">
        <f>SUM((AG14+AH14)/R14)</f>
        <v>17</v>
      </c>
      <c r="AN14" s="27">
        <f>SUM(AG14/(O14+Q14))</f>
        <v>0.3611111111111111</v>
      </c>
      <c r="AO14" s="27">
        <f>SUM(AH14/(O14+Q14))</f>
        <v>0.5833333333333334</v>
      </c>
      <c r="AP14" s="27">
        <f>SUM(AF14/($O14+$Q14))</f>
        <v>0.1111111111111111</v>
      </c>
      <c r="AQ14" s="27">
        <f>SUM(AB14/($O14+$Q14))</f>
        <v>0.6944444444444444</v>
      </c>
      <c r="AR14" s="27">
        <f>SUM(AC14/($O14+$Q14))</f>
        <v>0.7777777777777778</v>
      </c>
      <c r="AS14" s="29">
        <v>2</v>
      </c>
      <c r="AT14" s="25"/>
      <c r="AU14" s="29">
        <v>1</v>
      </c>
      <c r="AV14" s="25"/>
      <c r="AW14" s="29">
        <v>1</v>
      </c>
      <c r="AX14" s="29"/>
      <c r="AY14" s="29"/>
      <c r="AZ14" s="25">
        <v>2</v>
      </c>
      <c r="BA14" s="29">
        <v>1</v>
      </c>
      <c r="BB14" s="25">
        <v>4</v>
      </c>
      <c r="BC14" s="11">
        <f>SUM(BA14+BB14)</f>
        <v>5</v>
      </c>
      <c r="BD14" s="28">
        <f>SUM((O14+Q14)/$O$44)</f>
        <v>0.6923076923076923</v>
      </c>
      <c r="BE14" s="28">
        <f>SUM(T14/(($O$44*90)+$BE$1))</f>
        <v>0.5446219382321619</v>
      </c>
    </row>
    <row r="15" spans="1:57" ht="13.5">
      <c r="A15" s="1">
        <v>26</v>
      </c>
      <c r="B15" s="1">
        <v>13</v>
      </c>
      <c r="C15" s="23" t="s">
        <v>13</v>
      </c>
      <c r="D15" s="24" t="s">
        <v>41</v>
      </c>
      <c r="E15" s="25">
        <v>13</v>
      </c>
      <c r="F15" s="1" t="str">
        <f>IF(G15&gt;0,"+"," ")</f>
        <v>+</v>
      </c>
      <c r="G15" s="25">
        <v>2</v>
      </c>
      <c r="H15" s="25"/>
      <c r="I15" s="25"/>
      <c r="J15" s="25">
        <v>5</v>
      </c>
      <c r="K15" s="1" t="str">
        <f>IF(L15&gt;0,"+"," ")</f>
        <v> </v>
      </c>
      <c r="L15" s="25"/>
      <c r="M15" s="25"/>
      <c r="N15" s="25"/>
      <c r="O15" s="5">
        <f>E15+J15</f>
        <v>18</v>
      </c>
      <c r="P15" s="5" t="str">
        <f>IF(Q15&gt;0,"+"," ")</f>
        <v>+</v>
      </c>
      <c r="Q15" s="17">
        <f>G15+L15</f>
        <v>2</v>
      </c>
      <c r="R15" s="18">
        <f>H15+M15</f>
        <v>0</v>
      </c>
      <c r="S15" s="18">
        <f>I15+N15</f>
        <v>0</v>
      </c>
      <c r="T15" s="26">
        <v>1657</v>
      </c>
      <c r="U15" s="27">
        <f>R15/(O15+Q15)</f>
        <v>0</v>
      </c>
      <c r="V15" s="25"/>
      <c r="X15" s="25"/>
      <c r="Y15" s="25"/>
      <c r="Z15" s="25">
        <v>1</v>
      </c>
      <c r="AA15" s="25"/>
      <c r="AB15" s="25">
        <v>17</v>
      </c>
      <c r="AC15" s="25">
        <v>10</v>
      </c>
      <c r="AD15" s="25"/>
      <c r="AE15" s="25"/>
      <c r="AF15" s="25"/>
      <c r="AG15" s="25">
        <v>1</v>
      </c>
      <c r="AH15" s="25">
        <v>2</v>
      </c>
      <c r="AI15" s="28">
        <f>SUM(AG15/(AG15+AH15))</f>
        <v>0.3333333333333333</v>
      </c>
      <c r="AJ15" s="29">
        <v>1</v>
      </c>
      <c r="AK15" s="29"/>
      <c r="AL15" s="30">
        <f>SUM(R15/(AG15+AH15))</f>
        <v>0</v>
      </c>
      <c r="AM15" s="30" t="e">
        <f>SUM((AG15+AH15)/R15)</f>
        <v>#VALUE!</v>
      </c>
      <c r="AN15" s="27">
        <f>SUM(AG15/(O15+Q15))</f>
        <v>0.05</v>
      </c>
      <c r="AO15" s="27">
        <f>SUM(AH15/(O15+Q15))</f>
        <v>0.1</v>
      </c>
      <c r="AP15" s="27">
        <f>SUM(AF15/($O15+$Q15))</f>
        <v>0</v>
      </c>
      <c r="AQ15" s="27">
        <f>SUM(AB15/($O15+$Q15))</f>
        <v>0.85</v>
      </c>
      <c r="AR15" s="27">
        <f>SUM(AC15/($O15+$Q15))</f>
        <v>0.5</v>
      </c>
      <c r="AS15" s="29"/>
      <c r="AT15" s="29"/>
      <c r="AU15" s="29"/>
      <c r="AV15" s="29"/>
      <c r="AW15" s="29"/>
      <c r="AX15" s="29"/>
      <c r="AY15" s="29"/>
      <c r="AZ15" s="29"/>
      <c r="BA15" s="29"/>
      <c r="BB15" s="29">
        <v>3</v>
      </c>
      <c r="BC15" s="11">
        <f>SUM(BA15+BB15)</f>
        <v>3</v>
      </c>
      <c r="BD15" s="28">
        <f>SUM((O15+Q15)/$O$44)</f>
        <v>0.38461538461538464</v>
      </c>
      <c r="BE15" s="28">
        <f>SUM(T15/(($O$44*90)+$BE$1))</f>
        <v>0.3529286474973376</v>
      </c>
    </row>
    <row r="16" spans="1:57" ht="13.5">
      <c r="A16" s="1">
        <v>27</v>
      </c>
      <c r="B16" s="1">
        <v>14</v>
      </c>
      <c r="C16" s="23" t="s">
        <v>14</v>
      </c>
      <c r="D16" s="24" t="s">
        <v>42</v>
      </c>
      <c r="E16" s="25">
        <v>22</v>
      </c>
      <c r="F16" s="1" t="str">
        <f>IF(G16&gt;0,"+"," ")</f>
        <v>+</v>
      </c>
      <c r="G16" s="25">
        <v>7</v>
      </c>
      <c r="H16" s="25">
        <v>5</v>
      </c>
      <c r="I16" s="25"/>
      <c r="J16" s="25"/>
      <c r="K16" s="1" t="str">
        <f>IF(L16&gt;0,"+"," ")</f>
        <v>+</v>
      </c>
      <c r="L16" s="25">
        <v>1</v>
      </c>
      <c r="M16" s="25"/>
      <c r="N16" s="25"/>
      <c r="O16" s="5">
        <f>E16+J16</f>
        <v>22</v>
      </c>
      <c r="P16" s="5" t="str">
        <f>IF(Q16&gt;0,"+"," ")</f>
        <v>+</v>
      </c>
      <c r="Q16" s="17">
        <f>G16+L16</f>
        <v>8</v>
      </c>
      <c r="R16" s="18">
        <f>H16+M16</f>
        <v>5</v>
      </c>
      <c r="S16" s="18">
        <f>I16+N16</f>
        <v>0</v>
      </c>
      <c r="T16" s="26">
        <v>1948</v>
      </c>
      <c r="U16" s="27">
        <f>R16/(O16+Q16)</f>
        <v>0.16666666666666666</v>
      </c>
      <c r="V16" s="25"/>
      <c r="X16" s="25"/>
      <c r="Y16" s="25"/>
      <c r="Z16" s="25">
        <v>2</v>
      </c>
      <c r="AA16" s="25"/>
      <c r="AB16" s="25">
        <v>24</v>
      </c>
      <c r="AC16" s="25">
        <v>44</v>
      </c>
      <c r="AD16" s="25"/>
      <c r="AE16" s="25"/>
      <c r="AF16" s="25">
        <v>39</v>
      </c>
      <c r="AG16" s="25">
        <v>27</v>
      </c>
      <c r="AH16" s="25">
        <v>39</v>
      </c>
      <c r="AI16" s="28">
        <f>SUM(AG16/(AG16+AH16))</f>
        <v>0.4090909090909091</v>
      </c>
      <c r="AJ16" s="25">
        <v>15</v>
      </c>
      <c r="AK16" s="25"/>
      <c r="AL16" s="30">
        <f>SUM(R16/(AG16+AH16))</f>
        <v>0.07575757575757576</v>
      </c>
      <c r="AM16" s="30">
        <f>SUM((AG16+AH16)/R16)</f>
        <v>13.2</v>
      </c>
      <c r="AN16" s="27">
        <f>SUM(AG16/(O16+Q16))</f>
        <v>0.9</v>
      </c>
      <c r="AO16" s="27">
        <f>SUM(AH16/(O16+Q16))</f>
        <v>1.3</v>
      </c>
      <c r="AP16" s="27">
        <f>SUM(AF16/($O16+$Q16))</f>
        <v>1.3</v>
      </c>
      <c r="AQ16" s="27">
        <f>SUM(AB16/($O16+$Q16))</f>
        <v>0.8</v>
      </c>
      <c r="AR16" s="27">
        <f>SUM(AC16/($O16+$Q16))</f>
        <v>1.4666666666666666</v>
      </c>
      <c r="AS16" s="25">
        <v>5</v>
      </c>
      <c r="AT16" s="29"/>
      <c r="AU16" s="25">
        <v>4</v>
      </c>
      <c r="AV16" s="29"/>
      <c r="AW16" s="25">
        <v>1</v>
      </c>
      <c r="AX16" s="29"/>
      <c r="AY16" s="29"/>
      <c r="AZ16" s="25">
        <v>5</v>
      </c>
      <c r="BA16" s="29">
        <v>1</v>
      </c>
      <c r="BB16" s="25">
        <v>7</v>
      </c>
      <c r="BC16" s="11">
        <f>SUM(BA16+BB16)</f>
        <v>8</v>
      </c>
      <c r="BD16" s="28">
        <f>SUM((O16+Q16)/$O$44)</f>
        <v>0.5769230769230769</v>
      </c>
      <c r="BE16" s="28">
        <f>SUM(T16/(($O$44*90)+$BE$1))</f>
        <v>0.4149094781682641</v>
      </c>
    </row>
    <row r="17" spans="1:57" ht="13.5">
      <c r="A17" s="1">
        <v>3</v>
      </c>
      <c r="B17" s="1">
        <v>15</v>
      </c>
      <c r="C17" s="23" t="s">
        <v>15</v>
      </c>
      <c r="D17" s="24" t="s">
        <v>41</v>
      </c>
      <c r="E17" s="25">
        <v>19</v>
      </c>
      <c r="F17" s="1" t="str">
        <f>IF(G17&gt;0,"+"," ")</f>
        <v>+</v>
      </c>
      <c r="G17" s="25">
        <v>4</v>
      </c>
      <c r="H17" s="25"/>
      <c r="I17" s="25"/>
      <c r="J17" s="25">
        <v>2</v>
      </c>
      <c r="K17" s="1" t="str">
        <f>IF(L17&gt;0,"+"," ")</f>
        <v> </v>
      </c>
      <c r="L17" s="25"/>
      <c r="M17" s="25"/>
      <c r="N17" s="25"/>
      <c r="O17" s="5">
        <f>E17+J17</f>
        <v>21</v>
      </c>
      <c r="P17" s="5" t="str">
        <f>IF(Q17&gt;0,"+"," ")</f>
        <v>+</v>
      </c>
      <c r="Q17" s="17">
        <f>G17+L17</f>
        <v>4</v>
      </c>
      <c r="R17" s="18">
        <f>H17+M17</f>
        <v>0</v>
      </c>
      <c r="S17" s="18">
        <f>I17+N17</f>
        <v>0</v>
      </c>
      <c r="T17" s="26">
        <v>1850</v>
      </c>
      <c r="U17" s="27">
        <f>R17/(O17+Q17)</f>
        <v>0</v>
      </c>
      <c r="V17" s="25"/>
      <c r="X17" s="25"/>
      <c r="Y17" s="25"/>
      <c r="Z17" s="25">
        <v>7</v>
      </c>
      <c r="AA17" s="25">
        <v>1</v>
      </c>
      <c r="AB17" s="25">
        <v>22</v>
      </c>
      <c r="AC17" s="25">
        <v>24</v>
      </c>
      <c r="AD17" s="25"/>
      <c r="AE17" s="25">
        <v>1</v>
      </c>
      <c r="AF17" s="25">
        <v>2</v>
      </c>
      <c r="AG17" s="25">
        <v>3</v>
      </c>
      <c r="AH17" s="25">
        <v>6</v>
      </c>
      <c r="AI17" s="28">
        <f>SUM(AG17/(AG17+AH17))</f>
        <v>0.3333333333333333</v>
      </c>
      <c r="AJ17" s="25">
        <v>2</v>
      </c>
      <c r="AK17" s="29"/>
      <c r="AL17" s="30">
        <f>SUM(R17/(AG17+AH17))</f>
        <v>0</v>
      </c>
      <c r="AM17" s="30" t="e">
        <f>SUM((AG17+AH17)/R17)</f>
        <v>#VALUE!</v>
      </c>
      <c r="AN17" s="27">
        <f>SUM(AG17/(O17+Q17))</f>
        <v>0.12</v>
      </c>
      <c r="AO17" s="27">
        <f>SUM(AH17/(O17+Q17))</f>
        <v>0.24</v>
      </c>
      <c r="AP17" s="27">
        <f>SUM(AF17/($O17+$Q17))</f>
        <v>0.08</v>
      </c>
      <c r="AQ17" s="27">
        <f>SUM(AB17/($O17+$Q17))</f>
        <v>0.88</v>
      </c>
      <c r="AR17" s="27">
        <f>SUM(AC17/($O17+$Q17))</f>
        <v>0.96</v>
      </c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11">
        <f>SUM(BA17+BB17)</f>
        <v>0</v>
      </c>
      <c r="BD17" s="28">
        <f>SUM((O17+Q17)/$O$44)</f>
        <v>0.4807692307692308</v>
      </c>
      <c r="BE17" s="28">
        <f>SUM(T17/(($O$44*90)+$BE$1))</f>
        <v>0.39403620873269435</v>
      </c>
    </row>
    <row r="18" spans="1:57" ht="13.5">
      <c r="A18" s="1">
        <v>10</v>
      </c>
      <c r="B18" s="1">
        <v>16</v>
      </c>
      <c r="C18" s="23" t="s">
        <v>16</v>
      </c>
      <c r="D18" s="24" t="s">
        <v>42</v>
      </c>
      <c r="E18" s="25">
        <v>7</v>
      </c>
      <c r="F18" s="1" t="str">
        <f>IF(G18&gt;0,"+"," ")</f>
        <v>+</v>
      </c>
      <c r="G18" s="25">
        <v>22</v>
      </c>
      <c r="H18" s="25">
        <v>1</v>
      </c>
      <c r="I18" s="25">
        <v>1</v>
      </c>
      <c r="J18" s="25">
        <v>3</v>
      </c>
      <c r="K18" s="1" t="str">
        <f>IF(L18&gt;0,"+"," ")</f>
        <v>+</v>
      </c>
      <c r="L18" s="25">
        <v>3</v>
      </c>
      <c r="M18" s="25"/>
      <c r="N18" s="25"/>
      <c r="O18" s="5">
        <f>E18+J18</f>
        <v>10</v>
      </c>
      <c r="P18" s="5" t="str">
        <f>IF(Q18&gt;0,"+"," ")</f>
        <v>+</v>
      </c>
      <c r="Q18" s="17">
        <f>G18+L18</f>
        <v>25</v>
      </c>
      <c r="R18" s="18">
        <f>H18+M18</f>
        <v>1</v>
      </c>
      <c r="S18" s="18">
        <f>I18+N18</f>
        <v>1</v>
      </c>
      <c r="T18" s="26">
        <v>1331</v>
      </c>
      <c r="U18" s="27">
        <f>R18/(O18+Q18)</f>
        <v>0.02857142857142857</v>
      </c>
      <c r="V18" s="25"/>
      <c r="X18" s="25"/>
      <c r="Y18" s="25"/>
      <c r="Z18" s="25"/>
      <c r="AA18" s="25"/>
      <c r="AB18" s="25">
        <v>14</v>
      </c>
      <c r="AC18" s="25">
        <v>10</v>
      </c>
      <c r="AD18" s="25"/>
      <c r="AE18" s="25"/>
      <c r="AF18" s="25">
        <v>8</v>
      </c>
      <c r="AG18" s="25">
        <v>8</v>
      </c>
      <c r="AH18" s="25">
        <v>19</v>
      </c>
      <c r="AI18" s="28">
        <f>SUM(AG18/(AG18+AH18))</f>
        <v>0.2962962962962963</v>
      </c>
      <c r="AJ18" s="25">
        <v>5</v>
      </c>
      <c r="AK18" s="29">
        <v>2</v>
      </c>
      <c r="AL18" s="30">
        <f>SUM(R18/(AG18+AH18))</f>
        <v>0.037037037037037035</v>
      </c>
      <c r="AM18" s="30">
        <f>SUM((AG18+AH18)/R18)</f>
        <v>27</v>
      </c>
      <c r="AN18" s="27">
        <f>SUM(AG18/(O18+Q18))</f>
        <v>0.22857142857142856</v>
      </c>
      <c r="AO18" s="27">
        <f>SUM(AH18/(O18+Q18))</f>
        <v>0.5428571428571428</v>
      </c>
      <c r="AP18" s="27">
        <f>SUM(AF18/($O18+$Q18))</f>
        <v>0.22857142857142856</v>
      </c>
      <c r="AQ18" s="27">
        <f>SUM(AB18/($O18+$Q18))</f>
        <v>0.4</v>
      </c>
      <c r="AR18" s="27">
        <f>SUM(AC18/($O18+$Q18))</f>
        <v>0.2857142857142857</v>
      </c>
      <c r="AS18" s="25">
        <v>1</v>
      </c>
      <c r="AT18" s="25"/>
      <c r="AU18" s="25">
        <v>1</v>
      </c>
      <c r="AV18" s="29"/>
      <c r="AW18" s="29"/>
      <c r="AX18" s="29">
        <v>1</v>
      </c>
      <c r="AY18" s="29"/>
      <c r="AZ18" s="25"/>
      <c r="BA18" s="25"/>
      <c r="BB18" s="25">
        <v>4</v>
      </c>
      <c r="BC18" s="11">
        <f>SUM(BA18+BB18)</f>
        <v>4</v>
      </c>
      <c r="BD18" s="28">
        <f>SUM((O18+Q18)/$O$44)</f>
        <v>0.6730769230769231</v>
      </c>
      <c r="BE18" s="28">
        <f>SUM(T18/(($O$44*90)+$BE$1))</f>
        <v>0.283493077742279</v>
      </c>
    </row>
    <row r="19" spans="1:57" ht="13.5">
      <c r="A19" s="1">
        <v>25</v>
      </c>
      <c r="B19" s="1">
        <v>17</v>
      </c>
      <c r="C19" s="23" t="s">
        <v>17</v>
      </c>
      <c r="D19" s="24" t="s">
        <v>41</v>
      </c>
      <c r="E19" s="25">
        <v>19</v>
      </c>
      <c r="F19" s="1" t="str">
        <f>IF(G19&gt;0,"+"," ")</f>
        <v> </v>
      </c>
      <c r="G19" s="25"/>
      <c r="H19" s="25">
        <v>1</v>
      </c>
      <c r="I19" s="25"/>
      <c r="J19" s="25"/>
      <c r="K19" s="1" t="str">
        <f>IF(L19&gt;0,"+"," ")</f>
        <v> </v>
      </c>
      <c r="L19" s="25"/>
      <c r="M19" s="25"/>
      <c r="N19" s="25"/>
      <c r="O19" s="5">
        <f>E19+J19</f>
        <v>19</v>
      </c>
      <c r="P19" s="5" t="str">
        <f>IF(Q19&gt;0,"+"," ")</f>
        <v> </v>
      </c>
      <c r="Q19" s="17">
        <f>G19+L19</f>
        <v>0</v>
      </c>
      <c r="R19" s="18">
        <f>H19+M19</f>
        <v>1</v>
      </c>
      <c r="S19" s="18">
        <f>I19+N19</f>
        <v>0</v>
      </c>
      <c r="T19" s="26">
        <v>1665</v>
      </c>
      <c r="U19" s="27">
        <f>R19/(O19+Q19)</f>
        <v>0.05263157894736842</v>
      </c>
      <c r="V19" s="25"/>
      <c r="X19" s="25"/>
      <c r="Y19" s="25"/>
      <c r="Z19" s="25">
        <v>1</v>
      </c>
      <c r="AA19" s="25"/>
      <c r="AB19" s="25">
        <v>24</v>
      </c>
      <c r="AC19" s="25">
        <v>23</v>
      </c>
      <c r="AD19" s="25"/>
      <c r="AE19" s="25"/>
      <c r="AF19" s="25"/>
      <c r="AG19" s="25">
        <v>2</v>
      </c>
      <c r="AH19" s="25">
        <v>7</v>
      </c>
      <c r="AI19" s="28">
        <f>SUM(AG19/(AG19+AH19))</f>
        <v>0.2222222222222222</v>
      </c>
      <c r="AJ19" s="25">
        <v>1</v>
      </c>
      <c r="AK19" s="29"/>
      <c r="AL19" s="30">
        <f>SUM(R19/(AG19+AH19))</f>
        <v>0.1111111111111111</v>
      </c>
      <c r="AM19" s="30">
        <f>SUM((AG19+AH19)/R19)</f>
        <v>9</v>
      </c>
      <c r="AN19" s="27">
        <f>SUM(AG19/(O19+Q19))</f>
        <v>0.10526315789473684</v>
      </c>
      <c r="AO19" s="27">
        <f>SUM(AH19/(O19+Q19))</f>
        <v>0.3684210526315789</v>
      </c>
      <c r="AP19" s="27">
        <f>SUM(AF19/($O19+$Q19))</f>
        <v>0</v>
      </c>
      <c r="AQ19" s="27">
        <f>SUM(AB19/($O19+$Q19))</f>
        <v>1.263157894736842</v>
      </c>
      <c r="AR19" s="27">
        <f>SUM(AC19/($O19+$Q19))</f>
        <v>1.2105263157894737</v>
      </c>
      <c r="AS19" s="25">
        <v>1</v>
      </c>
      <c r="AT19" s="25"/>
      <c r="AU19" s="25"/>
      <c r="AV19" s="25"/>
      <c r="AW19" s="29">
        <v>1</v>
      </c>
      <c r="AX19" s="29"/>
      <c r="AY19" s="29">
        <v>1</v>
      </c>
      <c r="AZ19" s="25"/>
      <c r="BA19" s="29"/>
      <c r="BB19" s="25"/>
      <c r="BC19" s="11">
        <f>SUM(BA19+BB19)</f>
        <v>0</v>
      </c>
      <c r="BD19" s="28">
        <f>SUM((O19+Q19)/$O$44)</f>
        <v>0.36538461538461536</v>
      </c>
      <c r="BE19" s="28">
        <f>SUM(T19/(($O$44*90)+$BE$1))</f>
        <v>0.3546325878594249</v>
      </c>
    </row>
    <row r="20" spans="1:57" ht="13.5">
      <c r="A20" s="1">
        <v>18</v>
      </c>
      <c r="B20" s="1">
        <v>18</v>
      </c>
      <c r="C20" s="23" t="s">
        <v>18</v>
      </c>
      <c r="D20" s="24" t="s">
        <v>39</v>
      </c>
      <c r="E20" s="25">
        <v>11</v>
      </c>
      <c r="F20" s="1" t="str">
        <f>IF(G20&gt;0,"+"," ")</f>
        <v> </v>
      </c>
      <c r="G20" s="25"/>
      <c r="H20" s="25"/>
      <c r="I20" s="25"/>
      <c r="J20" s="25"/>
      <c r="K20" s="1" t="str">
        <f>IF(L20&gt;0,"+"," ")</f>
        <v> </v>
      </c>
      <c r="L20" s="25"/>
      <c r="M20" s="25"/>
      <c r="N20" s="25"/>
      <c r="O20" s="5">
        <f>E20+J20</f>
        <v>11</v>
      </c>
      <c r="P20" s="5" t="str">
        <f>IF(Q20&gt;0,"+"," ")</f>
        <v> </v>
      </c>
      <c r="Q20" s="17">
        <f>G20+L20</f>
        <v>0</v>
      </c>
      <c r="R20" s="18">
        <f>H20+M20</f>
        <v>0</v>
      </c>
      <c r="S20" s="18">
        <f>I20+N20</f>
        <v>0</v>
      </c>
      <c r="T20" s="26">
        <v>990</v>
      </c>
      <c r="U20" s="27">
        <f>R20/(O20+Q20)</f>
        <v>0</v>
      </c>
      <c r="V20" s="25">
        <v>15</v>
      </c>
      <c r="W20" s="27">
        <f>T20/V20</f>
        <v>66</v>
      </c>
      <c r="X20" s="25">
        <v>4</v>
      </c>
      <c r="Y20" s="25">
        <v>25</v>
      </c>
      <c r="Z20" s="25"/>
      <c r="AA20" s="25"/>
      <c r="AB20" s="25">
        <v>2</v>
      </c>
      <c r="AC20" s="25"/>
      <c r="AD20" s="25"/>
      <c r="AE20" s="25"/>
      <c r="AF20" s="25"/>
      <c r="AG20" s="25"/>
      <c r="AH20" s="25"/>
      <c r="AI20" s="28" t="e">
        <f>SUM(AG20/(AG20+AH20))</f>
        <v>#VALUE!</v>
      </c>
      <c r="AJ20" s="29"/>
      <c r="AK20" s="29"/>
      <c r="AL20" s="30" t="e">
        <f>SUM(R20/(AG20+AH20))</f>
        <v>#VALUE!</v>
      </c>
      <c r="AM20" s="30" t="e">
        <f>SUM((AG20+AH20)/R20)</f>
        <v>#VALUE!</v>
      </c>
      <c r="AN20" s="27">
        <f>SUM(AG20/(O20+Q20))</f>
        <v>0</v>
      </c>
      <c r="AO20" s="27">
        <f>SUM(AH20/(O20+Q20))</f>
        <v>0</v>
      </c>
      <c r="AP20" s="27">
        <f>SUM(AF20/($O20+$Q20))</f>
        <v>0</v>
      </c>
      <c r="AQ20" s="27">
        <f>SUM(AB20/($O20+$Q20))</f>
        <v>0.18181818181818182</v>
      </c>
      <c r="AR20" s="27">
        <f>SUM(AC20/($O20+$Q20))</f>
        <v>0</v>
      </c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11">
        <f>SUM(BA20+BB20)</f>
        <v>0</v>
      </c>
      <c r="BD20" s="28">
        <f>SUM((O20+Q20)/$O$44)</f>
        <v>0.21153846153846154</v>
      </c>
      <c r="BE20" s="28">
        <f>SUM(T20/(($O$44*90)+$BE$1))</f>
        <v>0.2108626198083067</v>
      </c>
    </row>
    <row r="21" spans="1:57" ht="13.5">
      <c r="A21" s="1">
        <v>2</v>
      </c>
      <c r="B21" s="1">
        <v>19</v>
      </c>
      <c r="C21" s="23" t="s">
        <v>19</v>
      </c>
      <c r="D21" s="24" t="s">
        <v>41</v>
      </c>
      <c r="E21" s="25">
        <v>4</v>
      </c>
      <c r="F21" s="1" t="str">
        <f>IF(G21&gt;0,"+"," ")</f>
        <v> </v>
      </c>
      <c r="G21" s="25"/>
      <c r="H21" s="25"/>
      <c r="I21" s="25"/>
      <c r="J21" s="25">
        <v>1</v>
      </c>
      <c r="K21" s="1" t="str">
        <f>IF(L21&gt;0,"+"," ")</f>
        <v> </v>
      </c>
      <c r="L21" s="25"/>
      <c r="M21" s="25">
        <v>1</v>
      </c>
      <c r="N21" s="25"/>
      <c r="O21" s="5">
        <f>E21+J21</f>
        <v>5</v>
      </c>
      <c r="P21" s="5" t="str">
        <f>IF(Q21&gt;0,"+"," ")</f>
        <v> </v>
      </c>
      <c r="Q21" s="17">
        <f>G21+L21</f>
        <v>0</v>
      </c>
      <c r="R21" s="18">
        <f>H21+M21</f>
        <v>1</v>
      </c>
      <c r="S21" s="18">
        <f>I21+N21</f>
        <v>0</v>
      </c>
      <c r="T21" s="26">
        <v>420</v>
      </c>
      <c r="U21" s="27">
        <f>R21/(O21+Q21)</f>
        <v>0.2</v>
      </c>
      <c r="V21" s="25"/>
      <c r="X21" s="25"/>
      <c r="Y21" s="25"/>
      <c r="Z21" s="25"/>
      <c r="AA21" s="25"/>
      <c r="AB21" s="25">
        <v>10</v>
      </c>
      <c r="AC21" s="25">
        <v>8</v>
      </c>
      <c r="AD21" s="25"/>
      <c r="AE21" s="25"/>
      <c r="AF21" s="25"/>
      <c r="AG21" s="25">
        <v>1</v>
      </c>
      <c r="AH21" s="25">
        <v>2</v>
      </c>
      <c r="AI21" s="28">
        <f>SUM(AG21/(AG21+AH21))</f>
        <v>0.3333333333333333</v>
      </c>
      <c r="AJ21" s="29"/>
      <c r="AK21" s="29"/>
      <c r="AL21" s="30">
        <f>SUM(R21/(AG21+AH21))</f>
        <v>0.3333333333333333</v>
      </c>
      <c r="AM21" s="30">
        <f>SUM((AG21+AH21)/R21)</f>
        <v>3</v>
      </c>
      <c r="AN21" s="27">
        <f>SUM(AG21/(O21+Q21))</f>
        <v>0.2</v>
      </c>
      <c r="AO21" s="27">
        <f>SUM(AH21/(O21+Q21))</f>
        <v>0.4</v>
      </c>
      <c r="AP21" s="27">
        <f>SUM(AF21/($O21+$Q21))</f>
        <v>0</v>
      </c>
      <c r="AQ21" s="27">
        <f>SUM(AB21/($O21+$Q21))</f>
        <v>2</v>
      </c>
      <c r="AR21" s="27">
        <f>SUM(AC21/($O21+$Q21))</f>
        <v>1.6</v>
      </c>
      <c r="AS21" s="29">
        <v>1</v>
      </c>
      <c r="AT21" s="29"/>
      <c r="AU21" s="29"/>
      <c r="AV21" s="29"/>
      <c r="AW21" s="29">
        <v>1</v>
      </c>
      <c r="AX21" s="29"/>
      <c r="AY21" s="29">
        <v>1</v>
      </c>
      <c r="AZ21" s="29"/>
      <c r="BA21" s="29"/>
      <c r="BB21" s="29">
        <v>1</v>
      </c>
      <c r="BC21" s="11">
        <f>SUM(BA21+BB21)</f>
        <v>1</v>
      </c>
      <c r="BD21" s="28">
        <f>SUM((O21+Q21)/$O$44)</f>
        <v>0.09615384615384616</v>
      </c>
      <c r="BE21" s="28">
        <f>SUM(T21/(($O$44*90)+$BE$1))</f>
        <v>0.08945686900958466</v>
      </c>
    </row>
    <row r="22" spans="1:57" ht="13.5">
      <c r="A22" s="1">
        <v>2</v>
      </c>
      <c r="B22" s="1">
        <v>20</v>
      </c>
      <c r="C22" s="1" t="s">
        <v>20</v>
      </c>
      <c r="D22" s="24" t="s">
        <v>41</v>
      </c>
      <c r="E22" s="25">
        <v>5</v>
      </c>
      <c r="F22" s="1" t="str">
        <f>IF(G22&gt;0,"+"," ")</f>
        <v> </v>
      </c>
      <c r="G22" s="25"/>
      <c r="H22" s="25">
        <v>1</v>
      </c>
      <c r="I22" s="25"/>
      <c r="J22" s="25"/>
      <c r="K22" s="1" t="str">
        <f>IF(L22&gt;0,"+"," ")</f>
        <v> </v>
      </c>
      <c r="L22" s="25"/>
      <c r="M22" s="25"/>
      <c r="N22" s="25"/>
      <c r="O22" s="5">
        <f>E22+J22</f>
        <v>5</v>
      </c>
      <c r="P22" s="5" t="str">
        <f>IF(Q22&gt;0,"+"," ")</f>
        <v> </v>
      </c>
      <c r="Q22" s="17">
        <f>G22+L22</f>
        <v>0</v>
      </c>
      <c r="R22" s="18">
        <f>H22+M22</f>
        <v>1</v>
      </c>
      <c r="S22" s="18">
        <f>I22+N22</f>
        <v>0</v>
      </c>
      <c r="T22" s="26">
        <v>384</v>
      </c>
      <c r="U22" s="27">
        <f>R22/(O22+Q22)</f>
        <v>0.2</v>
      </c>
      <c r="V22" s="25"/>
      <c r="W22" s="27"/>
      <c r="X22" s="25"/>
      <c r="Y22" s="25"/>
      <c r="Z22" s="25"/>
      <c r="AA22" s="25"/>
      <c r="AB22" s="25">
        <v>3</v>
      </c>
      <c r="AC22" s="25">
        <v>3</v>
      </c>
      <c r="AD22" s="25"/>
      <c r="AE22" s="25"/>
      <c r="AF22" s="25"/>
      <c r="AG22" s="25">
        <v>1</v>
      </c>
      <c r="AH22" s="25">
        <v>2</v>
      </c>
      <c r="AI22" s="28">
        <f>SUM(AG22/(AG22+AH22))</f>
        <v>0.3333333333333333</v>
      </c>
      <c r="AJ22" s="29"/>
      <c r="AK22" s="29"/>
      <c r="AL22" s="30">
        <f>SUM(R22/(AG22+AH22))</f>
        <v>0.3333333333333333</v>
      </c>
      <c r="AM22" s="30">
        <f>SUM((AG22+AH22)/R22)</f>
        <v>3</v>
      </c>
      <c r="AN22" s="27">
        <f>SUM(AG22/(O22+Q22))</f>
        <v>0.2</v>
      </c>
      <c r="AO22" s="27">
        <f>SUM(AH22/(O22+Q22))</f>
        <v>0.4</v>
      </c>
      <c r="AP22" s="27">
        <f>SUM(AF22/($O22+$Q22))</f>
        <v>0</v>
      </c>
      <c r="AQ22" s="27">
        <f>SUM(AB22/($O22+$Q22))</f>
        <v>0.6</v>
      </c>
      <c r="AR22" s="27">
        <f>SUM(AC22/($O22+$Q22))</f>
        <v>0.6</v>
      </c>
      <c r="AS22" s="29">
        <v>1</v>
      </c>
      <c r="AT22" s="29"/>
      <c r="AU22" s="29"/>
      <c r="AV22" s="29"/>
      <c r="AW22" s="29">
        <v>1</v>
      </c>
      <c r="AX22" s="29"/>
      <c r="AY22" s="29">
        <v>1</v>
      </c>
      <c r="AZ22" s="29"/>
      <c r="BA22" s="29"/>
      <c r="BB22" s="29"/>
      <c r="BC22" s="11">
        <f>SUM(BA22+BB22)</f>
        <v>0</v>
      </c>
      <c r="BD22" s="28">
        <f>SUM((O22+Q22)/$O$44)</f>
        <v>0.09615384615384616</v>
      </c>
      <c r="BE22" s="28">
        <f>SUM(T22/(($O$44*90)+$BE$1))</f>
        <v>0.0817891373801917</v>
      </c>
    </row>
    <row r="23" spans="1:57" ht="13.5">
      <c r="A23" s="1">
        <v>25</v>
      </c>
      <c r="B23" s="1">
        <v>21</v>
      </c>
      <c r="C23" s="23" t="s">
        <v>21</v>
      </c>
      <c r="D23" s="24" t="s">
        <v>41</v>
      </c>
      <c r="E23" s="25">
        <v>4</v>
      </c>
      <c r="F23" s="1" t="str">
        <f>IF(G23&gt;0,"+"," ")</f>
        <v> </v>
      </c>
      <c r="G23" s="25"/>
      <c r="H23" s="25"/>
      <c r="I23" s="25"/>
      <c r="J23" s="25"/>
      <c r="K23" s="1" t="str">
        <f>IF(L23&gt;0,"+"," ")</f>
        <v> </v>
      </c>
      <c r="L23" s="25"/>
      <c r="M23" s="25"/>
      <c r="N23" s="25"/>
      <c r="O23" s="5">
        <f>E23+J23</f>
        <v>4</v>
      </c>
      <c r="P23" s="5" t="str">
        <f>IF(Q23&gt;0,"+"," ")</f>
        <v> </v>
      </c>
      <c r="Q23" s="17">
        <f>G23+L23</f>
        <v>0</v>
      </c>
      <c r="R23" s="18">
        <f>H23+M23</f>
        <v>0</v>
      </c>
      <c r="S23" s="18">
        <f>I23+N23</f>
        <v>0</v>
      </c>
      <c r="T23" s="26">
        <v>360</v>
      </c>
      <c r="U23" s="27">
        <f>R23/(O23+Q23)</f>
        <v>0</v>
      </c>
      <c r="V23" s="25"/>
      <c r="W23" s="27"/>
      <c r="X23" s="25"/>
      <c r="Y23" s="25"/>
      <c r="Z23" s="25"/>
      <c r="AA23" s="25"/>
      <c r="AB23" s="25">
        <v>4</v>
      </c>
      <c r="AC23" s="25">
        <v>4</v>
      </c>
      <c r="AD23" s="25"/>
      <c r="AE23" s="25"/>
      <c r="AF23" s="25"/>
      <c r="AG23" s="25">
        <v>1</v>
      </c>
      <c r="AH23" s="25"/>
      <c r="AI23" s="28">
        <f>SUM(AG23/(AG23+AH23))</f>
        <v>1</v>
      </c>
      <c r="AJ23" s="25">
        <v>1</v>
      </c>
      <c r="AK23" s="29"/>
      <c r="AL23" s="30">
        <f>SUM(R23/(AG23+AH23))</f>
        <v>0</v>
      </c>
      <c r="AM23" s="30" t="e">
        <f>SUM((AG23+AH23)/R23)</f>
        <v>#VALUE!</v>
      </c>
      <c r="AN23" s="27">
        <f>SUM(AG23/(O23+Q23))</f>
        <v>0.25</v>
      </c>
      <c r="AO23" s="27">
        <f>SUM(AH23/(O23+Q23))</f>
        <v>0</v>
      </c>
      <c r="AP23" s="27">
        <f>SUM(AF23/($O23+$Q23))</f>
        <v>0</v>
      </c>
      <c r="AQ23" s="27">
        <f>SUM(AB23/($O23+$Q23))</f>
        <v>1</v>
      </c>
      <c r="AR23" s="27">
        <f>SUM(AC23/($O23+$Q23))</f>
        <v>1</v>
      </c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11">
        <f>SUM(BA23+BB23)</f>
        <v>0</v>
      </c>
      <c r="BD23" s="28">
        <f>SUM((O23+Q23)/$O$44)</f>
        <v>0.07692307692307693</v>
      </c>
      <c r="BE23" s="28">
        <f>SUM(T23/(($O$44*90)+$BE$1))</f>
        <v>0.07667731629392971</v>
      </c>
    </row>
    <row r="24" spans="1:57" ht="13.5">
      <c r="A24" s="1">
        <v>14</v>
      </c>
      <c r="B24" s="1">
        <v>22</v>
      </c>
      <c r="C24" s="23" t="s">
        <v>22</v>
      </c>
      <c r="D24" s="24" t="s">
        <v>40</v>
      </c>
      <c r="E24" s="25">
        <v>2</v>
      </c>
      <c r="F24" s="1" t="str">
        <f>IF(G24&gt;0,"+"," ")</f>
        <v> </v>
      </c>
      <c r="G24" s="25"/>
      <c r="H24" s="25"/>
      <c r="I24" s="25"/>
      <c r="J24" s="25">
        <v>1</v>
      </c>
      <c r="K24" s="1" t="str">
        <f>IF(L24&gt;0,"+"," ")</f>
        <v> </v>
      </c>
      <c r="L24" s="25"/>
      <c r="M24" s="25"/>
      <c r="N24" s="25"/>
      <c r="O24" s="5">
        <f>E24+J24</f>
        <v>3</v>
      </c>
      <c r="P24" s="5" t="str">
        <f>IF(Q24&gt;0,"+"," ")</f>
        <v> </v>
      </c>
      <c r="Q24" s="17">
        <f>G24+L24</f>
        <v>0</v>
      </c>
      <c r="R24" s="18">
        <f>H24+M24</f>
        <v>0</v>
      </c>
      <c r="S24" s="18">
        <f>I24+N24</f>
        <v>0</v>
      </c>
      <c r="T24" s="26">
        <v>242</v>
      </c>
      <c r="U24" s="27">
        <f>R24/(O24+Q24)</f>
        <v>0</v>
      </c>
      <c r="V24" s="25"/>
      <c r="X24" s="25"/>
      <c r="Y24" s="25"/>
      <c r="Z24" s="25"/>
      <c r="AA24" s="25"/>
      <c r="AB24" s="25">
        <v>5</v>
      </c>
      <c r="AC24" s="25">
        <v>2</v>
      </c>
      <c r="AD24" s="25">
        <v>1</v>
      </c>
      <c r="AE24" s="25"/>
      <c r="AF24" s="25"/>
      <c r="AG24" s="25">
        <v>4</v>
      </c>
      <c r="AH24" s="25">
        <v>3</v>
      </c>
      <c r="AI24" s="28">
        <f>SUM(AG24/(AG24+AH24))</f>
        <v>0.5714285714285714</v>
      </c>
      <c r="AJ24" s="25">
        <v>3</v>
      </c>
      <c r="AK24" s="29">
        <v>1</v>
      </c>
      <c r="AL24" s="30">
        <f>SUM(R24/(AG24+AH24))</f>
        <v>0</v>
      </c>
      <c r="AM24" s="30" t="e">
        <f>SUM((AG24+AH24)/R24)</f>
        <v>#VALUE!</v>
      </c>
      <c r="AN24" s="27">
        <f>SUM(AG24/(O24+Q24))</f>
        <v>1.3333333333333333</v>
      </c>
      <c r="AO24" s="27">
        <f>SUM(AH24/(O24+Q24))</f>
        <v>1</v>
      </c>
      <c r="AP24" s="27">
        <f>SUM(AF24/($O24+$Q24))</f>
        <v>0</v>
      </c>
      <c r="AQ24" s="27">
        <f>SUM(AB24/($O24+$Q24))</f>
        <v>1.6666666666666667</v>
      </c>
      <c r="AR24" s="27">
        <f>SUM(AC24/($O24+$Q24))</f>
        <v>0.6666666666666666</v>
      </c>
      <c r="AS24" s="29"/>
      <c r="AT24" s="29"/>
      <c r="AU24" s="29"/>
      <c r="AV24" s="29"/>
      <c r="AW24" s="29"/>
      <c r="AX24" s="29"/>
      <c r="AY24" s="29"/>
      <c r="AZ24" s="29"/>
      <c r="BA24" s="29"/>
      <c r="BB24" s="25"/>
      <c r="BC24" s="11">
        <f>SUM(BA24+BB24)</f>
        <v>0</v>
      </c>
      <c r="BD24" s="28">
        <f>SUM((O24+Q24)/$O$44)</f>
        <v>0.057692307692307696</v>
      </c>
      <c r="BE24" s="28">
        <f>SUM(T24/(($O$44*90)+$BE$1))</f>
        <v>0.05154419595314164</v>
      </c>
    </row>
    <row r="25" spans="1:57" ht="13.5">
      <c r="A25" s="1">
        <v>18</v>
      </c>
      <c r="B25" s="1">
        <v>23</v>
      </c>
      <c r="C25" s="23" t="s">
        <v>23</v>
      </c>
      <c r="D25" s="24" t="s">
        <v>41</v>
      </c>
      <c r="E25" s="25">
        <v>2</v>
      </c>
      <c r="F25" s="1" t="str">
        <f>IF(G25&gt;0,"+"," ")</f>
        <v>+</v>
      </c>
      <c r="G25" s="25">
        <v>4</v>
      </c>
      <c r="H25" s="25"/>
      <c r="I25" s="25"/>
      <c r="J25" s="25">
        <v>1</v>
      </c>
      <c r="K25" s="1" t="str">
        <f>IF(L25&gt;0,"+"," ")</f>
        <v>+</v>
      </c>
      <c r="L25" s="25">
        <v>1</v>
      </c>
      <c r="M25" s="25"/>
      <c r="N25" s="25"/>
      <c r="O25" s="5">
        <f>E25+J25</f>
        <v>3</v>
      </c>
      <c r="P25" s="5" t="str">
        <f>IF(Q25&gt;0,"+"," ")</f>
        <v>+</v>
      </c>
      <c r="Q25" s="17">
        <f>G25+L25</f>
        <v>5</v>
      </c>
      <c r="R25" s="18">
        <f>H25+M25</f>
        <v>0</v>
      </c>
      <c r="S25" s="18">
        <f>I25+N25</f>
        <v>0</v>
      </c>
      <c r="T25" s="26">
        <v>209</v>
      </c>
      <c r="U25" s="27">
        <f>R25/(O25+Q25)</f>
        <v>0</v>
      </c>
      <c r="V25" s="25"/>
      <c r="X25" s="25"/>
      <c r="Y25" s="25"/>
      <c r="Z25" s="25">
        <v>2</v>
      </c>
      <c r="AA25" s="25"/>
      <c r="AB25" s="25"/>
      <c r="AC25" s="25">
        <v>6</v>
      </c>
      <c r="AD25" s="25"/>
      <c r="AE25" s="25"/>
      <c r="AF25" s="25"/>
      <c r="AG25" s="25"/>
      <c r="AH25" s="25">
        <v>1</v>
      </c>
      <c r="AI25" s="28">
        <f>SUM(AG25/(AG25+AH25))</f>
        <v>0</v>
      </c>
      <c r="AJ25" s="25"/>
      <c r="AK25" s="29"/>
      <c r="AL25" s="30">
        <f>SUM(R25/(AG25+AH25))</f>
        <v>0</v>
      </c>
      <c r="AM25" s="30" t="e">
        <f>SUM((AG25+AH25)/R25)</f>
        <v>#VALUE!</v>
      </c>
      <c r="AN25" s="27">
        <f>SUM(AG25/(O25+Q25))</f>
        <v>0</v>
      </c>
      <c r="AO25" s="27">
        <f>SUM(AH25/(O25+Q25))</f>
        <v>0.125</v>
      </c>
      <c r="AP25" s="27">
        <f>SUM(AF25/($O25+$Q25))</f>
        <v>0</v>
      </c>
      <c r="AQ25" s="27">
        <f>SUM(AB25/($O25+$Q25))</f>
        <v>0</v>
      </c>
      <c r="AR25" s="27">
        <f>SUM(AC25/($O25+$Q25))</f>
        <v>0.75</v>
      </c>
      <c r="AS25" s="25"/>
      <c r="AT25" s="29"/>
      <c r="AU25" s="25"/>
      <c r="AV25" s="29"/>
      <c r="AW25" s="29"/>
      <c r="AX25" s="29"/>
      <c r="AY25" s="29"/>
      <c r="AZ25" s="25"/>
      <c r="BA25" s="29"/>
      <c r="BB25" s="25"/>
      <c r="BC25" s="11">
        <f>SUM(BA25+BB25)</f>
        <v>0</v>
      </c>
      <c r="BD25" s="28">
        <f>SUM((O25+Q25)/$O$44)</f>
        <v>0.15384615384615385</v>
      </c>
      <c r="BE25" s="28">
        <f>SUM(T25/(($O$44*90)+$BE$1))</f>
        <v>0.044515441959531415</v>
      </c>
    </row>
    <row r="26" spans="1:57" ht="13.5">
      <c r="A26" s="1">
        <v>15</v>
      </c>
      <c r="B26" s="1">
        <v>24</v>
      </c>
      <c r="C26" s="23" t="s">
        <v>24</v>
      </c>
      <c r="D26" s="24" t="s">
        <v>40</v>
      </c>
      <c r="E26" s="25">
        <v>1</v>
      </c>
      <c r="F26" s="1" t="str">
        <f>IF(G26&gt;0,"+"," ")</f>
        <v>+</v>
      </c>
      <c r="G26" s="25">
        <v>4</v>
      </c>
      <c r="H26" s="25"/>
      <c r="I26" s="25"/>
      <c r="J26" s="25"/>
      <c r="K26" s="1" t="str">
        <f>IF(L26&gt;0,"+"," ")</f>
        <v>+</v>
      </c>
      <c r="L26" s="25">
        <v>2</v>
      </c>
      <c r="M26" s="25"/>
      <c r="N26" s="25"/>
      <c r="O26" s="5">
        <f>E26+J26</f>
        <v>1</v>
      </c>
      <c r="P26" s="5" t="str">
        <f>IF(Q26&gt;0,"+"," ")</f>
        <v>+</v>
      </c>
      <c r="Q26" s="17">
        <f>G26+L26</f>
        <v>6</v>
      </c>
      <c r="R26" s="18">
        <f>H26+M26</f>
        <v>0</v>
      </c>
      <c r="S26" s="18">
        <f>I26+N26</f>
        <v>0</v>
      </c>
      <c r="T26" s="26">
        <v>162</v>
      </c>
      <c r="U26" s="27">
        <f>R26/(O26+Q26)</f>
        <v>0</v>
      </c>
      <c r="V26" s="25"/>
      <c r="X26" s="25"/>
      <c r="Y26" s="25"/>
      <c r="Z26" s="25">
        <v>2</v>
      </c>
      <c r="AA26" s="25"/>
      <c r="AB26" s="25">
        <v>3</v>
      </c>
      <c r="AC26" s="25">
        <v>5</v>
      </c>
      <c r="AD26" s="25"/>
      <c r="AE26" s="25"/>
      <c r="AF26" s="25"/>
      <c r="AG26" s="25"/>
      <c r="AH26" s="25"/>
      <c r="AI26" s="28" t="e">
        <f>SUM(AG26/(AG26+AH26))</f>
        <v>#VALUE!</v>
      </c>
      <c r="AJ26" s="29"/>
      <c r="AK26" s="29"/>
      <c r="AL26" s="30" t="e">
        <f>SUM(R26/(AG26+AH26))</f>
        <v>#VALUE!</v>
      </c>
      <c r="AM26" s="30" t="e">
        <f>SUM((AG26+AH26)/R26)</f>
        <v>#VALUE!</v>
      </c>
      <c r="AN26" s="27">
        <f>SUM(AG26/(O26+Q26))</f>
        <v>0</v>
      </c>
      <c r="AO26" s="27">
        <f>SUM(AH26/(O26+Q26))</f>
        <v>0</v>
      </c>
      <c r="AP26" s="27">
        <f>SUM(AF26/($O26+$Q26))</f>
        <v>0</v>
      </c>
      <c r="AQ26" s="27">
        <f>SUM(AB26/($O26+$Q26))</f>
        <v>0.42857142857142855</v>
      </c>
      <c r="AR26" s="27">
        <f>SUM(AC26/($O26+$Q26))</f>
        <v>0.7142857142857143</v>
      </c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11">
        <f>SUM(BA26+BB26)</f>
        <v>0</v>
      </c>
      <c r="BD26" s="28">
        <f>SUM((O26+Q26)/$O$44)</f>
        <v>0.1346153846153846</v>
      </c>
      <c r="BE26" s="28">
        <f>SUM(T26/(($O$44*90)+$BE$1))</f>
        <v>0.03450479233226837</v>
      </c>
    </row>
    <row r="27" spans="1:57" ht="13.5">
      <c r="A27" s="1">
        <v>14</v>
      </c>
      <c r="B27" s="1">
        <v>25</v>
      </c>
      <c r="C27" s="23" t="s">
        <v>25</v>
      </c>
      <c r="D27" s="24" t="s">
        <v>40</v>
      </c>
      <c r="E27" s="25"/>
      <c r="F27" s="1" t="str">
        <f>IF(G27&gt;0,"+"," ")</f>
        <v>+</v>
      </c>
      <c r="G27" s="25">
        <v>4</v>
      </c>
      <c r="H27" s="25"/>
      <c r="I27" s="25"/>
      <c r="J27" s="25"/>
      <c r="K27" s="1" t="str">
        <f>IF(L27&gt;0,"+"," ")</f>
        <v> </v>
      </c>
      <c r="L27" s="25"/>
      <c r="M27" s="25"/>
      <c r="N27" s="25"/>
      <c r="O27" s="5">
        <f>E27+J27</f>
        <v>0</v>
      </c>
      <c r="P27" s="5" t="str">
        <f>IF(Q27&gt;0,"+"," ")</f>
        <v>+</v>
      </c>
      <c r="Q27" s="17">
        <f>G27+L27</f>
        <v>4</v>
      </c>
      <c r="R27" s="18">
        <f>H27+M27</f>
        <v>0</v>
      </c>
      <c r="S27" s="18">
        <f>I27+N27</f>
        <v>0</v>
      </c>
      <c r="T27" s="26">
        <v>98</v>
      </c>
      <c r="U27" s="27">
        <f>R27/(O27+Q27)</f>
        <v>0</v>
      </c>
      <c r="V27" s="25"/>
      <c r="W27" s="27"/>
      <c r="X27" s="25"/>
      <c r="Y27" s="25"/>
      <c r="Z27" s="25"/>
      <c r="AA27" s="25"/>
      <c r="AB27" s="25">
        <v>1</v>
      </c>
      <c r="AC27" s="25"/>
      <c r="AD27" s="25"/>
      <c r="AE27" s="25"/>
      <c r="AF27" s="25"/>
      <c r="AG27" s="25"/>
      <c r="AH27" s="25">
        <v>5</v>
      </c>
      <c r="AI27" s="28">
        <f>SUM(AG27/(AG27+AH27))</f>
        <v>0</v>
      </c>
      <c r="AJ27" s="25"/>
      <c r="AK27" s="29"/>
      <c r="AL27" s="30">
        <f>SUM(R27/(AG27+AH27))</f>
        <v>0</v>
      </c>
      <c r="AM27" s="30" t="e">
        <f>SUM((AG27+AH27)/R27)</f>
        <v>#VALUE!</v>
      </c>
      <c r="AN27" s="27">
        <f>SUM(AG27/(O27+Q27))</f>
        <v>0</v>
      </c>
      <c r="AO27" s="27">
        <f>SUM(AH27/(O27+Q27))</f>
        <v>1.25</v>
      </c>
      <c r="AP27" s="27">
        <f>SUM(AF27/($O27+$Q27))</f>
        <v>0</v>
      </c>
      <c r="AQ27" s="27">
        <f>SUM(AB27/($O27+$Q27))</f>
        <v>0.25</v>
      </c>
      <c r="AR27" s="27">
        <f>SUM(AC27/($O27+$Q27))</f>
        <v>0</v>
      </c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11">
        <f>SUM(BA27+BB27)</f>
        <v>0</v>
      </c>
      <c r="BD27" s="28">
        <f>SUM((O27+Q27)/$O$44)</f>
        <v>0.07692307692307693</v>
      </c>
      <c r="BE27" s="28">
        <f>SUM(T27/(($O$44*90)+$BE$1))</f>
        <v>0.020873269435569754</v>
      </c>
    </row>
    <row r="28" spans="1:57" ht="13.5">
      <c r="A28" s="1">
        <v>23</v>
      </c>
      <c r="B28" s="1">
        <v>26</v>
      </c>
      <c r="C28" s="1" t="s">
        <v>26</v>
      </c>
      <c r="D28" s="24" t="s">
        <v>41</v>
      </c>
      <c r="E28" s="25"/>
      <c r="F28" s="1" t="str">
        <f>IF(G28&gt;0,"+"," ")</f>
        <v> </v>
      </c>
      <c r="G28" s="25"/>
      <c r="H28" s="25"/>
      <c r="I28" s="25"/>
      <c r="J28" s="25"/>
      <c r="K28" s="1" t="str">
        <f>IF(L28&gt;0,"+"," ")</f>
        <v>+</v>
      </c>
      <c r="L28" s="25">
        <v>1</v>
      </c>
      <c r="M28" s="25"/>
      <c r="N28" s="25"/>
      <c r="O28" s="5">
        <f>E28+J28</f>
        <v>0</v>
      </c>
      <c r="P28" s="5" t="str">
        <f>IF(Q28&gt;0,"+"," ")</f>
        <v>+</v>
      </c>
      <c r="Q28" s="17">
        <f>G28+L28</f>
        <v>1</v>
      </c>
      <c r="R28" s="18">
        <f>H28+M28</f>
        <v>0</v>
      </c>
      <c r="S28" s="18">
        <f>I28+N28</f>
        <v>0</v>
      </c>
      <c r="T28" s="26">
        <v>17</v>
      </c>
      <c r="U28" s="27">
        <f>R28/(O28+Q28)</f>
        <v>0</v>
      </c>
      <c r="V28" s="25"/>
      <c r="X28" s="25"/>
      <c r="Y28" s="25"/>
      <c r="Z28" s="25"/>
      <c r="AA28" s="25"/>
      <c r="AB28" s="25">
        <v>1</v>
      </c>
      <c r="AC28" s="25"/>
      <c r="AD28" s="25"/>
      <c r="AE28" s="25"/>
      <c r="AF28" s="25"/>
      <c r="AG28" s="25"/>
      <c r="AH28" s="25"/>
      <c r="AI28" s="28" t="e">
        <f>SUM(AG28/(AG28+AH28))</f>
        <v>#VALUE!</v>
      </c>
      <c r="AJ28" s="29"/>
      <c r="AK28" s="29"/>
      <c r="AL28" s="30" t="e">
        <f>SUM(R28/(AG28+AH28))</f>
        <v>#VALUE!</v>
      </c>
      <c r="AM28" s="30" t="e">
        <f>SUM((AG28+AH28)/R28)</f>
        <v>#VALUE!</v>
      </c>
      <c r="AN28" s="27">
        <f>SUM(AG28/(O28+Q28))</f>
        <v>0</v>
      </c>
      <c r="AO28" s="27">
        <f>SUM(AH28/(O28+Q28))</f>
        <v>0</v>
      </c>
      <c r="AP28" s="27">
        <f>SUM(AF28/($O28+$Q28))</f>
        <v>0</v>
      </c>
      <c r="AQ28" s="27">
        <f>SUM(AB28/($O28+$Q28))</f>
        <v>1</v>
      </c>
      <c r="AR28" s="27">
        <f>SUM(AC28/($O28+$Q28))</f>
        <v>0</v>
      </c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11">
        <f>SUM(BA28+BB28)</f>
        <v>0</v>
      </c>
      <c r="BD28" s="28">
        <f>SUM((O28+Q28)/$O$44)</f>
        <v>0.019230769230769232</v>
      </c>
      <c r="BE28" s="28">
        <f>SUM(T28/(($O$44*90)+$BE$1))</f>
        <v>0.00362087326943557</v>
      </c>
    </row>
    <row r="29" spans="1:57" ht="13.5">
      <c r="A29" s="1">
        <v>19</v>
      </c>
      <c r="B29" s="1">
        <v>27</v>
      </c>
      <c r="C29" s="23" t="s">
        <v>27</v>
      </c>
      <c r="D29" s="24" t="s">
        <v>42</v>
      </c>
      <c r="E29" s="25"/>
      <c r="F29" s="1" t="str">
        <f>IF(G29&gt;0,"+"," ")</f>
        <v>+</v>
      </c>
      <c r="G29" s="25">
        <v>2</v>
      </c>
      <c r="H29" s="25"/>
      <c r="I29" s="25"/>
      <c r="J29" s="25"/>
      <c r="K29" s="1" t="str">
        <f>IF(L29&gt;0,"+"," ")</f>
        <v> </v>
      </c>
      <c r="L29" s="25"/>
      <c r="M29" s="25"/>
      <c r="N29" s="25"/>
      <c r="O29" s="5">
        <f>E29+J29</f>
        <v>0</v>
      </c>
      <c r="P29" s="5" t="str">
        <f>IF(Q29&gt;0,"+"," ")</f>
        <v>+</v>
      </c>
      <c r="Q29" s="17">
        <f>G29+L29</f>
        <v>2</v>
      </c>
      <c r="R29" s="18">
        <f>H29+M29</f>
        <v>0</v>
      </c>
      <c r="S29" s="18">
        <f>I29+N29</f>
        <v>0</v>
      </c>
      <c r="T29" s="26">
        <v>14</v>
      </c>
      <c r="U29" s="27">
        <f>R29/(O29+Q29)</f>
        <v>0</v>
      </c>
      <c r="V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8" t="e">
        <f>SUM(AG29/(AG29+AH29))</f>
        <v>#VALUE!</v>
      </c>
      <c r="AJ29" s="25"/>
      <c r="AK29" s="29"/>
      <c r="AL29" s="30" t="e">
        <f>SUM(R29/(AG29+AH29))</f>
        <v>#VALUE!</v>
      </c>
      <c r="AM29" s="30" t="e">
        <f>SUM((AG29+AH29)/R29)</f>
        <v>#VALUE!</v>
      </c>
      <c r="AN29" s="27">
        <f>SUM(AG29/(O29+Q29))</f>
        <v>0</v>
      </c>
      <c r="AO29" s="27">
        <f>SUM(AH29/(O29+Q29))</f>
        <v>0</v>
      </c>
      <c r="AP29" s="27">
        <f>SUM(AF29/($O29+$Q29))</f>
        <v>0</v>
      </c>
      <c r="AQ29" s="27">
        <f>SUM(AB29/($O29+$Q29))</f>
        <v>0</v>
      </c>
      <c r="AR29" s="27">
        <f>SUM(AC29/($O29+$Q29))</f>
        <v>0</v>
      </c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11">
        <f>SUM(BA29+BB29)</f>
        <v>0</v>
      </c>
      <c r="BD29" s="28">
        <f>SUM((O29+Q29)/$O$44)</f>
        <v>0.038461538461538464</v>
      </c>
      <c r="BE29" s="28">
        <f>SUM(T29/(($O$44*90)+$BE$1))</f>
        <v>0.002981895633652822</v>
      </c>
    </row>
    <row r="30" spans="1:57" ht="13.5">
      <c r="A30" s="1">
        <v>15</v>
      </c>
      <c r="B30" s="1">
        <v>28</v>
      </c>
      <c r="C30" s="1" t="s">
        <v>28</v>
      </c>
      <c r="D30" s="24" t="s">
        <v>40</v>
      </c>
      <c r="E30" s="25"/>
      <c r="F30" s="1" t="str">
        <f>IF(G30&gt;0,"+"," ")</f>
        <v>+</v>
      </c>
      <c r="G30" s="25">
        <v>1</v>
      </c>
      <c r="H30" s="25"/>
      <c r="I30" s="25"/>
      <c r="J30" s="25"/>
      <c r="K30" s="1" t="str">
        <f>IF(L30&gt;0,"+"," ")</f>
        <v> </v>
      </c>
      <c r="L30" s="25"/>
      <c r="M30" s="25"/>
      <c r="N30" s="25"/>
      <c r="O30" s="5">
        <f>E30+J30</f>
        <v>0</v>
      </c>
      <c r="P30" s="5" t="str">
        <f>IF(Q30&gt;0,"+"," ")</f>
        <v>+</v>
      </c>
      <c r="Q30" s="17">
        <f>G30+L30</f>
        <v>1</v>
      </c>
      <c r="R30" s="18">
        <f>H30+M30</f>
        <v>0</v>
      </c>
      <c r="S30" s="18">
        <f>I30+N30</f>
        <v>0</v>
      </c>
      <c r="T30" s="26">
        <v>2</v>
      </c>
      <c r="U30" s="27">
        <f>R30/(O30+Q30)</f>
        <v>0</v>
      </c>
      <c r="V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8" t="e">
        <f>SUM(AG30/(AG30+AH30))</f>
        <v>#VALUE!</v>
      </c>
      <c r="AJ30" s="29"/>
      <c r="AK30" s="29"/>
      <c r="AL30" s="30" t="e">
        <f>SUM(R30/(AG30+AH30))</f>
        <v>#VALUE!</v>
      </c>
      <c r="AM30" s="30" t="e">
        <f>SUM((AG30+AH30)/R30)</f>
        <v>#VALUE!</v>
      </c>
      <c r="AN30" s="27">
        <f>SUM(AG30/(O30+Q30))</f>
        <v>0</v>
      </c>
      <c r="AO30" s="27">
        <f>SUM(AH30/(O30+Q30))</f>
        <v>0</v>
      </c>
      <c r="AP30" s="27">
        <f>SUM(AF30/($O30+$Q30))</f>
        <v>0</v>
      </c>
      <c r="AQ30" s="27">
        <f>SUM(AB30/($O30+$Q30))</f>
        <v>0</v>
      </c>
      <c r="AR30" s="27">
        <f>SUM(AC30/($O30+$Q30))</f>
        <v>0</v>
      </c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11">
        <f>SUM(BA30+BB30)</f>
        <v>0</v>
      </c>
      <c r="BD30" s="28">
        <f>SUM((O30+Q30)/$O$44)</f>
        <v>0.019230769230769232</v>
      </c>
      <c r="BE30" s="28">
        <f>SUM(T30/(($O$44*90)+$BE$1))</f>
        <v>0.0004259850905218317</v>
      </c>
    </row>
    <row r="31" spans="1:57" ht="13.5">
      <c r="A31" s="1">
        <v>13</v>
      </c>
      <c r="B31" s="1">
        <v>29</v>
      </c>
      <c r="C31" s="1" t="s">
        <v>29</v>
      </c>
      <c r="D31" s="24" t="s">
        <v>39</v>
      </c>
      <c r="E31" s="25"/>
      <c r="F31" s="1" t="str">
        <f>IF(G31&gt;0,"+"," ")</f>
        <v> </v>
      </c>
      <c r="G31" s="25"/>
      <c r="H31" s="25"/>
      <c r="I31" s="25"/>
      <c r="J31" s="25"/>
      <c r="K31" s="1" t="str">
        <f>IF(L31&gt;0,"+"," ")</f>
        <v> </v>
      </c>
      <c r="L31" s="25"/>
      <c r="M31" s="25"/>
      <c r="N31" s="25"/>
      <c r="O31" s="5">
        <f>E31+J31</f>
        <v>0</v>
      </c>
      <c r="P31" s="5" t="str">
        <f>IF(Q31&gt;0,"+"," ")</f>
        <v> </v>
      </c>
      <c r="Q31" s="17">
        <f>G31+L31</f>
        <v>0</v>
      </c>
      <c r="R31" s="18">
        <f>H31+M31</f>
        <v>0</v>
      </c>
      <c r="S31" s="18">
        <f>I31+N31</f>
        <v>0</v>
      </c>
      <c r="T31" s="26"/>
      <c r="U31" s="27" t="e">
        <f>R31/(O31+Q31)</f>
        <v>#VALUE!</v>
      </c>
      <c r="V31" s="25"/>
      <c r="W31" s="27" t="e">
        <f>T31/V31</f>
        <v>#VALUE!</v>
      </c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8" t="e">
        <f>SUM(AG31/(AG31+AH31))</f>
        <v>#VALUE!</v>
      </c>
      <c r="AJ31" s="29"/>
      <c r="AK31" s="29"/>
      <c r="AL31" s="30" t="e">
        <f>SUM(R31/(AG31+AH31))</f>
        <v>#VALUE!</v>
      </c>
      <c r="AM31" s="30" t="e">
        <f>SUM((AG31+AH31)/R31)</f>
        <v>#VALUE!</v>
      </c>
      <c r="AN31" s="27" t="e">
        <f>SUM(AG31/(O31+Q31))</f>
        <v>#VALUE!</v>
      </c>
      <c r="AO31" s="27" t="e">
        <f>SUM(AH31/(O31+Q31))</f>
        <v>#VALUE!</v>
      </c>
      <c r="AP31" s="27" t="e">
        <f>SUM(AF31/($O31+$Q31))</f>
        <v>#VALUE!</v>
      </c>
      <c r="AQ31" s="27" t="e">
        <f>SUM(AB31/($O31+$Q31))</f>
        <v>#VALUE!</v>
      </c>
      <c r="AR31" s="27" t="e">
        <f>SUM(AC31/($O31+$Q31))</f>
        <v>#VALUE!</v>
      </c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11">
        <f>SUM(BA31+BB31)</f>
        <v>0</v>
      </c>
      <c r="BD31" s="28">
        <f>SUM((O31+Q31)/$O$44)</f>
        <v>0</v>
      </c>
      <c r="BE31" s="28">
        <f>SUM(T31/(($O$44*90)+$BE$1))</f>
        <v>0</v>
      </c>
    </row>
    <row r="32" spans="1:57" ht="13.5">
      <c r="A32" s="1">
        <v>17</v>
      </c>
      <c r="B32" s="1">
        <v>30</v>
      </c>
      <c r="C32" s="23" t="s">
        <v>30</v>
      </c>
      <c r="D32" s="24" t="s">
        <v>42</v>
      </c>
      <c r="E32" s="25"/>
      <c r="F32" s="1" t="str">
        <f>IF(G32&gt;0,"+"," ")</f>
        <v> </v>
      </c>
      <c r="G32" s="25"/>
      <c r="H32" s="25"/>
      <c r="I32" s="25"/>
      <c r="J32" s="25"/>
      <c r="K32" s="1" t="str">
        <f>IF(L32&gt;0,"+"," ")</f>
        <v> </v>
      </c>
      <c r="L32" s="25"/>
      <c r="M32" s="25"/>
      <c r="N32" s="25"/>
      <c r="O32" s="5">
        <f>E32+J32</f>
        <v>0</v>
      </c>
      <c r="P32" s="5" t="str">
        <f>IF(Q32&gt;0,"+"," ")</f>
        <v> </v>
      </c>
      <c r="Q32" s="17">
        <f>G32+L32</f>
        <v>0</v>
      </c>
      <c r="R32" s="18">
        <f>H32+M32</f>
        <v>0</v>
      </c>
      <c r="S32" s="18">
        <f>I32+N32</f>
        <v>0</v>
      </c>
      <c r="T32" s="26"/>
      <c r="U32" s="27" t="e">
        <f>R32/(O32+Q32)</f>
        <v>#VALUE!</v>
      </c>
      <c r="V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8" t="e">
        <f>SUM(AG32/(AG32+AH32))</f>
        <v>#VALUE!</v>
      </c>
      <c r="AJ32" s="29"/>
      <c r="AK32" s="29"/>
      <c r="AL32" s="30" t="e">
        <f>SUM(R32/(AG32+AH32))</f>
        <v>#VALUE!</v>
      </c>
      <c r="AM32" s="30" t="e">
        <f>SUM((AG32+AH32)/R32)</f>
        <v>#VALUE!</v>
      </c>
      <c r="AN32" s="27" t="e">
        <f>SUM(AG32/(O32+Q32))</f>
        <v>#VALUE!</v>
      </c>
      <c r="AO32" s="27" t="e">
        <f>SUM(AH32/(O32+Q32))</f>
        <v>#VALUE!</v>
      </c>
      <c r="AP32" s="27" t="e">
        <f>SUM(AF32/($O32+$Q32))</f>
        <v>#VALUE!</v>
      </c>
      <c r="AQ32" s="27" t="e">
        <f>SUM(AB32/($O32+$Q32))</f>
        <v>#VALUE!</v>
      </c>
      <c r="AR32" s="27" t="e">
        <f>SUM(AC32/($O32+$Q32))</f>
        <v>#VALUE!</v>
      </c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11">
        <f>SUM(BA32+BB32)</f>
        <v>0</v>
      </c>
      <c r="BD32" s="28">
        <f>SUM((O32+Q32)/$O$44)</f>
        <v>0</v>
      </c>
      <c r="BE32" s="28">
        <f>SUM(T32/(($O$44*90)+$BE$1))</f>
        <v>0</v>
      </c>
    </row>
    <row r="33" spans="1:57" ht="13.5">
      <c r="A33" s="1">
        <v>22</v>
      </c>
      <c r="B33" s="1">
        <v>31</v>
      </c>
      <c r="C33" s="1" t="s">
        <v>31</v>
      </c>
      <c r="D33" s="24" t="s">
        <v>41</v>
      </c>
      <c r="E33" s="25"/>
      <c r="F33" s="1" t="str">
        <f>IF(G33&gt;0,"+"," ")</f>
        <v>+</v>
      </c>
      <c r="G33" s="25">
        <v>1</v>
      </c>
      <c r="H33" s="25"/>
      <c r="I33" s="25"/>
      <c r="J33" s="25"/>
      <c r="K33" s="1" t="str">
        <f>IF(L33&gt;0,"+"," ")</f>
        <v> </v>
      </c>
      <c r="L33" s="25"/>
      <c r="M33" s="25"/>
      <c r="N33" s="25"/>
      <c r="O33" s="5">
        <f>E33+J33</f>
        <v>0</v>
      </c>
      <c r="P33" s="5" t="str">
        <f>IF(Q33&gt;0,"+"," ")</f>
        <v>+</v>
      </c>
      <c r="Q33" s="17">
        <f>G33+L33</f>
        <v>1</v>
      </c>
      <c r="R33" s="18">
        <f>H33+M33</f>
        <v>0</v>
      </c>
      <c r="S33" s="18">
        <f>I33+N33</f>
        <v>0</v>
      </c>
      <c r="T33" s="26">
        <v>9</v>
      </c>
      <c r="U33" s="27">
        <f>R33/(O33+Q33)</f>
        <v>0</v>
      </c>
      <c r="V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8" t="e">
        <f>SUM(AG33/(AG33+AH33))</f>
        <v>#VALUE!</v>
      </c>
      <c r="AJ33" s="29"/>
      <c r="AK33" s="29"/>
      <c r="AL33" s="30" t="e">
        <f>SUM(R33/(AG33+AH33))</f>
        <v>#VALUE!</v>
      </c>
      <c r="AM33" s="30" t="e">
        <f>SUM((AG33+AH33)/R33)</f>
        <v>#VALUE!</v>
      </c>
      <c r="AN33" s="27">
        <f>SUM(AG33/(O33+Q33))</f>
        <v>0</v>
      </c>
      <c r="AO33" s="27">
        <f>SUM(AH33/(O33+Q33))</f>
        <v>0</v>
      </c>
      <c r="AP33" s="27">
        <f>SUM(AF33/($O33+$Q33))</f>
        <v>0</v>
      </c>
      <c r="AQ33" s="27">
        <f>SUM(AB33/($O33+$Q33))</f>
        <v>0</v>
      </c>
      <c r="AR33" s="27">
        <f>SUM(AC33/($O33+$Q33))</f>
        <v>0</v>
      </c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11">
        <f>SUM(BA33+BB33)</f>
        <v>0</v>
      </c>
      <c r="BD33" s="28">
        <f>SUM((O33+Q33)/$O$44)</f>
        <v>0.019230769230769232</v>
      </c>
      <c r="BE33" s="28">
        <f>SUM(T33/(($O$44*90)+$BE$1))</f>
        <v>0.0019169329073482429</v>
      </c>
    </row>
    <row r="34" spans="1:57" ht="13.5">
      <c r="A34" s="1">
        <v>28</v>
      </c>
      <c r="B34" s="1">
        <v>32</v>
      </c>
      <c r="C34" s="1" t="s">
        <v>32</v>
      </c>
      <c r="D34" s="24" t="s">
        <v>42</v>
      </c>
      <c r="E34" s="25"/>
      <c r="F34" s="1" t="str">
        <f>IF(G34&gt;0,"+"," ")</f>
        <v> </v>
      </c>
      <c r="G34" s="25"/>
      <c r="H34" s="25"/>
      <c r="I34" s="25"/>
      <c r="J34" s="25"/>
      <c r="K34" s="1" t="str">
        <f>IF(L34&gt;0,"+"," ")</f>
        <v> </v>
      </c>
      <c r="L34" s="25"/>
      <c r="M34" s="25"/>
      <c r="N34" s="25"/>
      <c r="O34" s="5">
        <f>E34+J34</f>
        <v>0</v>
      </c>
      <c r="P34" s="5" t="str">
        <f>IF(Q34&gt;0,"+"," ")</f>
        <v> </v>
      </c>
      <c r="Q34" s="17">
        <f>G34+L34</f>
        <v>0</v>
      </c>
      <c r="R34" s="18">
        <f>H34+M34</f>
        <v>0</v>
      </c>
      <c r="S34" s="18">
        <f>I34+N34</f>
        <v>0</v>
      </c>
      <c r="T34" s="26"/>
      <c r="U34" s="27" t="e">
        <f>R34/(O34+Q34)</f>
        <v>#VALUE!</v>
      </c>
      <c r="V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8" t="e">
        <f>SUM(AG34/(AG34+AH34))</f>
        <v>#VALUE!</v>
      </c>
      <c r="AJ34" s="29"/>
      <c r="AK34" s="29"/>
      <c r="AL34" s="30" t="e">
        <f>SUM(R34/(AG34+AH34))</f>
        <v>#VALUE!</v>
      </c>
      <c r="AM34" s="30" t="e">
        <f>SUM((AG34+AH34)/R34)</f>
        <v>#VALUE!</v>
      </c>
      <c r="AN34" s="27" t="e">
        <f>SUM(AG34/(O34+Q34))</f>
        <v>#VALUE!</v>
      </c>
      <c r="AO34" s="27" t="e">
        <f>SUM(AH34/(O34+Q34))</f>
        <v>#VALUE!</v>
      </c>
      <c r="AP34" s="27" t="e">
        <f>SUM(AF34/($O34+$Q34))</f>
        <v>#VALUE!</v>
      </c>
      <c r="AQ34" s="27" t="e">
        <f>SUM(AB34/($O34+$Q34))</f>
        <v>#VALUE!</v>
      </c>
      <c r="AR34" s="27" t="e">
        <f>SUM(AC34/($O34+$Q34))</f>
        <v>#VALUE!</v>
      </c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11">
        <f>SUM(BA34+BB34)</f>
        <v>0</v>
      </c>
      <c r="BD34" s="28">
        <f>SUM((O34+Q34)/$O$44)</f>
        <v>0</v>
      </c>
      <c r="BE34" s="28">
        <f>SUM(T34/(($O$44*90)+$BE$1))</f>
        <v>0</v>
      </c>
    </row>
    <row r="35" spans="1:57" ht="13.5">
      <c r="A35" s="1">
        <v>96</v>
      </c>
      <c r="B35" s="1">
        <v>96</v>
      </c>
      <c r="C35" s="23"/>
      <c r="D35" s="24"/>
      <c r="E35" s="25"/>
      <c r="F35" s="1" t="str">
        <f>IF(G35&gt;0,"+"," ")</f>
        <v> </v>
      </c>
      <c r="G35" s="25"/>
      <c r="H35" s="25"/>
      <c r="I35" s="25"/>
      <c r="J35" s="25"/>
      <c r="K35" s="1" t="str">
        <f>IF(L35&gt;0,"+"," ")</f>
        <v> </v>
      </c>
      <c r="L35" s="25"/>
      <c r="M35" s="25"/>
      <c r="N35" s="25"/>
      <c r="O35" s="5">
        <f>E35+J35</f>
        <v>0</v>
      </c>
      <c r="P35" s="5" t="str">
        <f>IF(Q35&gt;0,"+"," ")</f>
        <v> </v>
      </c>
      <c r="Q35" s="17">
        <f>G35+L35</f>
        <v>0</v>
      </c>
      <c r="R35" s="18">
        <f>H35+M35</f>
        <v>0</v>
      </c>
      <c r="S35" s="18">
        <f>I35+N35</f>
        <v>0</v>
      </c>
      <c r="T35" s="26"/>
      <c r="U35" s="27" t="e">
        <f>R35/(O35+Q35)</f>
        <v>#VALUE!</v>
      </c>
      <c r="V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8" t="e">
        <f>SUM(AG35/(AG35+AH35))</f>
        <v>#VALUE!</v>
      </c>
      <c r="AJ35" s="29"/>
      <c r="AK35" s="25"/>
      <c r="AL35" s="30" t="e">
        <f>SUM(R35/(AG35+AH35))</f>
        <v>#VALUE!</v>
      </c>
      <c r="AM35" s="30" t="e">
        <f>SUM((AG35+AH35)/R35)</f>
        <v>#VALUE!</v>
      </c>
      <c r="AN35" s="27" t="e">
        <f>SUM(AG35/(O35+Q35))</f>
        <v>#VALUE!</v>
      </c>
      <c r="AO35" s="27" t="e">
        <f>SUM(AH35/(O35+Q35))</f>
        <v>#VALUE!</v>
      </c>
      <c r="AP35" s="27" t="e">
        <f>SUM(AF35/($O35+$Q35))</f>
        <v>#VALUE!</v>
      </c>
      <c r="AQ35" s="27" t="e">
        <f>SUM(AB35/($O35+$Q35))</f>
        <v>#VALUE!</v>
      </c>
      <c r="AR35" s="27" t="e">
        <f>SUM(AC35/($O35+$Q35))</f>
        <v>#VALUE!</v>
      </c>
      <c r="AS35" s="25"/>
      <c r="AT35" s="29"/>
      <c r="AU35" s="25"/>
      <c r="AV35" s="29"/>
      <c r="AW35" s="29"/>
      <c r="AX35" s="29"/>
      <c r="AY35" s="25"/>
      <c r="AZ35" s="25"/>
      <c r="BA35" s="29"/>
      <c r="BB35" s="29"/>
      <c r="BC35" s="11">
        <f>SUM(BA35+BB35)</f>
        <v>0</v>
      </c>
      <c r="BD35" s="28">
        <f>SUM((O35+Q35)/$O$44)</f>
        <v>0</v>
      </c>
      <c r="BE35" s="28">
        <f>SUM(T35/(($O$44*90)+$BE$1))</f>
        <v>0</v>
      </c>
    </row>
    <row r="36" spans="1:57" ht="13.5">
      <c r="A36" s="1">
        <v>97</v>
      </c>
      <c r="B36" s="1">
        <v>97</v>
      </c>
      <c r="D36" s="24"/>
      <c r="E36" s="25"/>
      <c r="F36" s="1" t="str">
        <f>IF(G36&gt;0,"+"," ")</f>
        <v> </v>
      </c>
      <c r="G36" s="25"/>
      <c r="H36" s="25"/>
      <c r="I36" s="25"/>
      <c r="J36" s="25"/>
      <c r="K36" s="1" t="str">
        <f>IF(L36&gt;0,"+"," ")</f>
        <v> </v>
      </c>
      <c r="L36" s="25"/>
      <c r="M36" s="25"/>
      <c r="N36" s="25"/>
      <c r="O36" s="5">
        <f>E36+J36</f>
        <v>0</v>
      </c>
      <c r="P36" s="5" t="str">
        <f>IF(Q36&gt;0,"+"," ")</f>
        <v> </v>
      </c>
      <c r="Q36" s="17">
        <f>G36+L36</f>
        <v>0</v>
      </c>
      <c r="R36" s="18">
        <f>H36+M36</f>
        <v>0</v>
      </c>
      <c r="S36" s="18">
        <f>I36+N36</f>
        <v>0</v>
      </c>
      <c r="T36" s="26"/>
      <c r="U36" s="27" t="e">
        <f>R36/(O36+Q36)</f>
        <v>#VALUE!</v>
      </c>
      <c r="V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8" t="e">
        <f>SUM(AG36/(AG36+AH36))</f>
        <v>#VALUE!</v>
      </c>
      <c r="AJ36" s="29"/>
      <c r="AK36" s="29"/>
      <c r="AL36" s="30" t="e">
        <f>SUM(R36/(AG36+AH36))</f>
        <v>#VALUE!</v>
      </c>
      <c r="AM36" s="30" t="e">
        <f>SUM((AG36+AH36)/R36)</f>
        <v>#VALUE!</v>
      </c>
      <c r="AN36" s="27" t="e">
        <f>SUM(AG36/(O36+Q36))</f>
        <v>#VALUE!</v>
      </c>
      <c r="AO36" s="27" t="e">
        <f>SUM(AH36/(O36+Q36))</f>
        <v>#VALUE!</v>
      </c>
      <c r="AP36" s="27" t="e">
        <f>SUM(AF36/($O36+$Q36))</f>
        <v>#VALUE!</v>
      </c>
      <c r="AQ36" s="27" t="e">
        <f>SUM(AB36/($O36+$Q36))</f>
        <v>#VALUE!</v>
      </c>
      <c r="AR36" s="27" t="e">
        <f>SUM(AC36/($O36+$Q36))</f>
        <v>#VALUE!</v>
      </c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11">
        <f>SUM(BA36+BB36)</f>
        <v>0</v>
      </c>
      <c r="BD36" s="28">
        <f>SUM((O36+Q36)/$O$44)</f>
        <v>0</v>
      </c>
      <c r="BE36" s="28">
        <f>SUM(T36/(($O$44*90)+$BE$1))</f>
        <v>0</v>
      </c>
    </row>
    <row r="37" spans="1:57" ht="13.5">
      <c r="A37" s="1">
        <v>98</v>
      </c>
      <c r="B37" s="1">
        <v>98</v>
      </c>
      <c r="C37" s="23"/>
      <c r="D37" s="24"/>
      <c r="E37" s="25"/>
      <c r="F37" s="1" t="str">
        <f>IF(G37&gt;0,"+"," ")</f>
        <v> </v>
      </c>
      <c r="G37" s="25"/>
      <c r="H37" s="25"/>
      <c r="I37" s="25"/>
      <c r="J37" s="25"/>
      <c r="K37" s="1" t="str">
        <f>IF(L37&gt;0,"+"," ")</f>
        <v> </v>
      </c>
      <c r="L37" s="25"/>
      <c r="M37" s="25"/>
      <c r="N37" s="25"/>
      <c r="O37" s="5">
        <f>E37+J37</f>
        <v>0</v>
      </c>
      <c r="P37" s="5" t="str">
        <f>IF(Q37&gt;0,"+"," ")</f>
        <v> </v>
      </c>
      <c r="Q37" s="17">
        <f>G37+L37</f>
        <v>0</v>
      </c>
      <c r="R37" s="18">
        <f>H37+M37</f>
        <v>0</v>
      </c>
      <c r="S37" s="18">
        <f>I37+N37</f>
        <v>0</v>
      </c>
      <c r="T37" s="26"/>
      <c r="U37" s="27" t="e">
        <f>R37/(O37+Q37)</f>
        <v>#VALUE!</v>
      </c>
      <c r="V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8" t="e">
        <f>SUM(AG37/(AG37+AH37))</f>
        <v>#VALUE!</v>
      </c>
      <c r="AJ37" s="29"/>
      <c r="AK37" s="29"/>
      <c r="AL37" s="30" t="e">
        <f>SUM(R37/(AG37+AH37))</f>
        <v>#VALUE!</v>
      </c>
      <c r="AM37" s="30" t="e">
        <f>SUM((AG37+AH37)/R37)</f>
        <v>#VALUE!</v>
      </c>
      <c r="AN37" s="27" t="e">
        <f>SUM(AG37/(O37+Q37))</f>
        <v>#VALUE!</v>
      </c>
      <c r="AO37" s="27" t="e">
        <f>SUM(AH37/(O37+Q37))</f>
        <v>#VALUE!</v>
      </c>
      <c r="AP37" s="27" t="e">
        <f>SUM(AF37/($O37+$Q37))</f>
        <v>#VALUE!</v>
      </c>
      <c r="AQ37" s="27" t="e">
        <f>SUM(AB37/($O37+$Q37))</f>
        <v>#VALUE!</v>
      </c>
      <c r="AR37" s="27" t="e">
        <f>SUM(AC37/($O37+$Q37))</f>
        <v>#VALUE!</v>
      </c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11">
        <f>SUM(BA37+BB37)</f>
        <v>0</v>
      </c>
      <c r="BD37" s="28">
        <f>SUM((O37+Q37)/$O$44)</f>
        <v>0</v>
      </c>
      <c r="BE37" s="28">
        <f>SUM(T37/(($O$44*90)+$BE$1))</f>
        <v>0</v>
      </c>
    </row>
    <row r="38" spans="1:57" ht="13.5">
      <c r="A38" s="1">
        <v>99</v>
      </c>
      <c r="B38" s="1">
        <v>99</v>
      </c>
      <c r="D38" s="24"/>
      <c r="E38" s="25"/>
      <c r="F38" s="1" t="str">
        <f>IF(G38&gt;0,"+"," ")</f>
        <v> </v>
      </c>
      <c r="G38" s="25"/>
      <c r="H38" s="25"/>
      <c r="I38" s="25"/>
      <c r="J38" s="25"/>
      <c r="K38" s="1" t="str">
        <f>IF(L38&gt;0,"+"," ")</f>
        <v> </v>
      </c>
      <c r="L38" s="25"/>
      <c r="M38" s="25"/>
      <c r="N38" s="25"/>
      <c r="O38" s="5">
        <f>E38+J38</f>
        <v>0</v>
      </c>
      <c r="P38" s="5" t="str">
        <f>IF(Q38&gt;0,"+"," ")</f>
        <v> </v>
      </c>
      <c r="Q38" s="17">
        <f>G38+L38</f>
        <v>0</v>
      </c>
      <c r="R38" s="18">
        <f>H38+M38</f>
        <v>0</v>
      </c>
      <c r="S38" s="18">
        <f>I38+N38</f>
        <v>0</v>
      </c>
      <c r="T38" s="26"/>
      <c r="U38" s="27" t="e">
        <f>R38/(O38+Q38)</f>
        <v>#VALUE!</v>
      </c>
      <c r="V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8" t="e">
        <f>SUM(AG38/(AG38+AH38))</f>
        <v>#VALUE!</v>
      </c>
      <c r="AJ38" s="29"/>
      <c r="AK38" s="29"/>
      <c r="AL38" s="30" t="e">
        <f>SUM(R38/(AG38+AH38))</f>
        <v>#VALUE!</v>
      </c>
      <c r="AM38" s="30" t="e">
        <f>SUM((AG38+AH38)/R38)</f>
        <v>#VALUE!</v>
      </c>
      <c r="AN38" s="27" t="e">
        <f>SUM(AG38/(O38+Q38))</f>
        <v>#VALUE!</v>
      </c>
      <c r="AO38" s="27" t="e">
        <f>SUM(AH38/(O38+Q38))</f>
        <v>#VALUE!</v>
      </c>
      <c r="AP38" s="27" t="e">
        <f>SUM(AF38/($O38+$Q38))</f>
        <v>#VALUE!</v>
      </c>
      <c r="AQ38" s="27" t="e">
        <f>SUM(AB38/($O38+$Q38))</f>
        <v>#VALUE!</v>
      </c>
      <c r="AR38" s="27" t="e">
        <f>SUM(AC38/($O38+$Q38))</f>
        <v>#VALUE!</v>
      </c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11">
        <f>SUM(BA38+BB38)</f>
        <v>0</v>
      </c>
      <c r="BD38" s="28">
        <f>SUM((O38+Q38)/$O$44)</f>
        <v>0</v>
      </c>
      <c r="BE38" s="28">
        <f>SUM(T38/(($O$44*90)+$BE$1))</f>
        <v>0</v>
      </c>
    </row>
    <row r="39" spans="15:55" ht="13.5">
      <c r="O39" s="5"/>
      <c r="P39" s="5"/>
      <c r="Q39" s="17"/>
      <c r="R39" s="18"/>
      <c r="S39" s="18"/>
      <c r="T39" s="31"/>
      <c r="U39" s="27"/>
      <c r="AF39" s="11"/>
      <c r="AJ39" s="11"/>
      <c r="AK39" s="11"/>
      <c r="AL39" s="11"/>
      <c r="AM39" s="11"/>
      <c r="AN39" s="27"/>
      <c r="AO39" s="27"/>
      <c r="AP39" s="27"/>
      <c r="AQ39" s="27"/>
      <c r="AR39" s="27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>
        <f>SUM(BA39+BB39)</f>
        <v>0</v>
      </c>
    </row>
    <row r="40" spans="3:55" ht="13.5">
      <c r="C40" s="1" t="s">
        <v>33</v>
      </c>
      <c r="O40" s="5"/>
      <c r="P40" s="5"/>
      <c r="Q40" s="17"/>
      <c r="R40" s="18"/>
      <c r="S40" s="18"/>
      <c r="T40" s="31"/>
      <c r="U40" s="27"/>
      <c r="AF40" s="11"/>
      <c r="AJ40" s="11"/>
      <c r="AK40" s="11"/>
      <c r="AL40" s="11"/>
      <c r="AM40" s="11"/>
      <c r="AN40" s="27"/>
      <c r="AO40" s="27"/>
      <c r="AP40" s="27"/>
      <c r="AQ40" s="27"/>
      <c r="AR40" s="27"/>
      <c r="AS40" s="11"/>
      <c r="AT40" s="11"/>
      <c r="AU40" s="11"/>
      <c r="AV40" s="11"/>
      <c r="AW40" s="11"/>
      <c r="AX40" s="11"/>
      <c r="AY40" s="11"/>
      <c r="AZ40" s="11"/>
      <c r="BA40" s="29"/>
      <c r="BB40" s="29"/>
      <c r="BC40" s="11">
        <f>SUM(BA40+BB40)</f>
        <v>0</v>
      </c>
    </row>
    <row r="41" spans="15:55" ht="13.5">
      <c r="O41" s="5"/>
      <c r="P41" s="5"/>
      <c r="Q41" s="17"/>
      <c r="R41" s="18"/>
      <c r="S41" s="18"/>
      <c r="T41" s="31"/>
      <c r="U41" s="27"/>
      <c r="AF41" s="11"/>
      <c r="AJ41" s="11"/>
      <c r="AK41" s="11"/>
      <c r="AL41" s="11"/>
      <c r="AM41" s="11"/>
      <c r="AN41" s="27"/>
      <c r="AO41" s="27"/>
      <c r="AP41" s="27"/>
      <c r="AQ41" s="27"/>
      <c r="AR41" s="27"/>
      <c r="AS41" s="11"/>
      <c r="AT41" s="11"/>
      <c r="AU41" s="11"/>
      <c r="AV41" s="11"/>
      <c r="AW41" s="11"/>
      <c r="AX41" s="11"/>
      <c r="AY41" s="11"/>
      <c r="AZ41" s="11"/>
      <c r="BA41" s="29"/>
      <c r="BB41" s="25"/>
      <c r="BC41" s="11">
        <f>SUM(BA41+BB41)</f>
        <v>0</v>
      </c>
    </row>
    <row r="42" spans="3:55" ht="13.5">
      <c r="C42" s="1" t="s">
        <v>34</v>
      </c>
      <c r="H42" s="25">
        <v>2</v>
      </c>
      <c r="M42" s="29">
        <v>1</v>
      </c>
      <c r="O42" s="5"/>
      <c r="P42" s="5"/>
      <c r="Q42" s="17"/>
      <c r="R42" s="18">
        <f>H42+M42</f>
        <v>3</v>
      </c>
      <c r="S42" s="18"/>
      <c r="T42" s="31"/>
      <c r="U42" s="27"/>
      <c r="AB42" s="25">
        <v>33</v>
      </c>
      <c r="AF42" s="11"/>
      <c r="AJ42" s="11"/>
      <c r="AK42" s="11"/>
      <c r="AL42" s="11"/>
      <c r="AM42" s="11"/>
      <c r="AN42" s="27"/>
      <c r="AO42" s="27"/>
      <c r="AP42" s="27"/>
      <c r="AQ42" s="27"/>
      <c r="AR42" s="27"/>
      <c r="AS42" s="25">
        <v>3</v>
      </c>
      <c r="AT42" s="29"/>
      <c r="AU42" s="25">
        <v>1</v>
      </c>
      <c r="AV42" s="29">
        <v>1</v>
      </c>
      <c r="AW42" s="29">
        <v>1</v>
      </c>
      <c r="AX42" s="29"/>
      <c r="AY42" s="29"/>
      <c r="AZ42" s="25">
        <v>3</v>
      </c>
      <c r="BA42" s="29"/>
      <c r="BB42" s="25">
        <v>4</v>
      </c>
      <c r="BC42" s="11">
        <f>SUM(BA42+BB42)</f>
        <v>4</v>
      </c>
    </row>
    <row r="43" spans="15:55" ht="13.5">
      <c r="O43" s="5"/>
      <c r="P43" s="5"/>
      <c r="Q43" s="17"/>
      <c r="R43" s="18"/>
      <c r="S43" s="18"/>
      <c r="T43" s="31"/>
      <c r="U43" s="27"/>
      <c r="AF43" s="11"/>
      <c r="AJ43" s="11"/>
      <c r="AK43" s="11"/>
      <c r="AL43" s="11"/>
      <c r="AM43" s="11"/>
      <c r="AN43" s="27"/>
      <c r="AO43" s="27"/>
      <c r="AP43" s="27"/>
      <c r="AQ43" s="27"/>
      <c r="AR43" s="27"/>
      <c r="AS43" s="11" t="str">
        <f>IF((AS44+AT44)&lt;&gt;$R$44,"$","")</f>
        <v/>
      </c>
      <c r="AT43" s="11"/>
      <c r="AU43" s="11" t="str">
        <f>IF((AU44+AV44+AW44)&lt;&gt;$R$44,"$","")</f>
        <v/>
      </c>
      <c r="AV43" s="11"/>
      <c r="AW43" s="11"/>
      <c r="AX43" s="11" t="str">
        <f>IF((AX44+AY44+AZ44)&lt;&gt;$R$44,"$","")</f>
        <v/>
      </c>
      <c r="AY43" s="11"/>
      <c r="AZ43" s="11"/>
      <c r="BA43" s="11"/>
      <c r="BB43" s="11"/>
      <c r="BC43" s="11">
        <f>SUM(BA43+BB43)</f>
        <v>0</v>
      </c>
    </row>
    <row r="44" spans="3:55" ht="13.5">
      <c r="C44" s="1" t="s">
        <v>35</v>
      </c>
      <c r="E44" s="1">
        <f>SUM(E3:E42)/11</f>
        <v>46</v>
      </c>
      <c r="H44" s="1">
        <f>SUM(H3:H42)</f>
        <v>62</v>
      </c>
      <c r="I44" s="1">
        <f>SUM(I3:I42)</f>
        <v>1</v>
      </c>
      <c r="J44" s="1">
        <f>SUM(J3:J42)/11</f>
        <v>6</v>
      </c>
      <c r="M44" s="1">
        <f>SUM(M3:M42)</f>
        <v>10</v>
      </c>
      <c r="N44" s="1">
        <f>SUM(N3:N42)</f>
        <v>0</v>
      </c>
      <c r="O44" s="5">
        <f>SUM(O3:O42)/11</f>
        <v>52</v>
      </c>
      <c r="P44" s="5"/>
      <c r="Q44" s="17">
        <f>SUM(Q3:Q42)</f>
        <v>103</v>
      </c>
      <c r="R44" s="18">
        <f>SUM(R3:R42)</f>
        <v>72</v>
      </c>
      <c r="S44" s="18">
        <f>SUM(S3:S42)</f>
        <v>1</v>
      </c>
      <c r="T44" s="31">
        <f>SUM(T3:T42)</f>
        <v>51233</v>
      </c>
      <c r="U44" s="27"/>
      <c r="V44" s="1">
        <f>SUM(V3:V42)</f>
        <v>76</v>
      </c>
      <c r="W44" s="32"/>
      <c r="X44" s="1">
        <f>SUM(X3:X42)</f>
        <v>14</v>
      </c>
      <c r="Y44" s="1">
        <f>SUM(Y3:Y42)</f>
        <v>165</v>
      </c>
      <c r="Z44" s="1">
        <f>SUM(Z3:Z42)</f>
        <v>76</v>
      </c>
      <c r="AA44" s="1">
        <f>SUM(AA3:AA42)</f>
        <v>4</v>
      </c>
      <c r="AB44" s="1">
        <f>SUM(AB3:AB42)</f>
        <v>724</v>
      </c>
      <c r="AC44" s="1">
        <f>SUM(AC3:AC42)</f>
        <v>679</v>
      </c>
      <c r="AD44" s="1">
        <f>SUM(AD3:AD42)</f>
        <v>5</v>
      </c>
      <c r="AE44" s="1">
        <f>SUM(AE3:AE42)</f>
        <v>6</v>
      </c>
      <c r="AF44" s="15">
        <f>SUM(AF3:AF42)</f>
        <v>192</v>
      </c>
      <c r="AG44" s="1">
        <f>SUM(AG3:AG42)</f>
        <v>251</v>
      </c>
      <c r="AH44" s="1">
        <f>SUM(AH3:AH42)</f>
        <v>363</v>
      </c>
      <c r="AI44" s="28">
        <f>SUM(AG44/(AG44+AH44))</f>
        <v>0.40879478827361565</v>
      </c>
      <c r="AJ44" s="11">
        <f>SUM(AJ3:AJ42)</f>
        <v>145</v>
      </c>
      <c r="AK44" s="11">
        <f>SUM(AK3:AK42)</f>
        <v>8</v>
      </c>
      <c r="AL44" s="30">
        <f>SUM(R44/(AG44+AH44))</f>
        <v>0.11726384364820847</v>
      </c>
      <c r="AM44" s="30">
        <f>SUM((AG44+AH44)/R44)</f>
        <v>8.527777777777779</v>
      </c>
      <c r="AN44" s="27">
        <f>SUM(AG44/(O44+Q44))</f>
        <v>1.6193548387096774</v>
      </c>
      <c r="AO44" s="27">
        <f>SUM(AH44/(O44+Q44))</f>
        <v>2.3419354838709676</v>
      </c>
      <c r="AP44" s="27">
        <f>SUM(AF44/($O44+$Q44))</f>
        <v>1.238709677419355</v>
      </c>
      <c r="AQ44" s="27">
        <f>SUM(AB44/($O44+$Q44))</f>
        <v>4.670967741935484</v>
      </c>
      <c r="AR44" s="27">
        <f>SUM(AC44/($O44+$Q44))</f>
        <v>4.380645161290323</v>
      </c>
      <c r="AS44" s="11">
        <f>SUM(AS3:AS42)</f>
        <v>60</v>
      </c>
      <c r="AT44" s="11">
        <f>SUM(AT3:AT42)</f>
        <v>12</v>
      </c>
      <c r="AU44" s="11">
        <f>SUM(AU3:AU42)</f>
        <v>41</v>
      </c>
      <c r="AV44" s="11">
        <f>SUM(AV3:AV42)</f>
        <v>13</v>
      </c>
      <c r="AW44" s="11">
        <f>SUM(AW3:AW42)</f>
        <v>18</v>
      </c>
      <c r="AX44" s="11">
        <f>SUM(AX3:AX42)</f>
        <v>3</v>
      </c>
      <c r="AY44" s="11">
        <f>SUM(AY3:AY42)</f>
        <v>13</v>
      </c>
      <c r="AZ44" s="11">
        <f>SUM(AZ3:AZ42)</f>
        <v>56</v>
      </c>
      <c r="BA44" s="11">
        <f>SUM(BA3:BA42)</f>
        <v>13</v>
      </c>
      <c r="BB44" s="11">
        <f>SUM(BB3:BB42)</f>
        <v>56</v>
      </c>
      <c r="BC44" s="11">
        <f>SUM(BA44+BB44)</f>
        <v>69</v>
      </c>
    </row>
    <row r="45" spans="3:55" ht="13.5">
      <c r="C45" s="1" t="s">
        <v>36</v>
      </c>
      <c r="H45" s="27">
        <f>H44/E44</f>
        <v>1.3478260869565217</v>
      </c>
      <c r="M45" s="27">
        <f>M44/J44</f>
        <v>1.6666666666666667</v>
      </c>
      <c r="O45" s="5"/>
      <c r="P45" s="5"/>
      <c r="Q45" s="17"/>
      <c r="R45" s="18">
        <f>R44/O44</f>
        <v>1.3846153846153846</v>
      </c>
      <c r="S45" s="18"/>
      <c r="T45" s="31"/>
      <c r="U45" s="27"/>
      <c r="W45" s="27">
        <f>((O44*90)+BE1)/R46</f>
        <v>61.776315789473685</v>
      </c>
      <c r="Y45" s="27">
        <f>Y44/$O$44</f>
        <v>3.173076923076923</v>
      </c>
      <c r="Z45" s="32"/>
      <c r="AA45" s="32"/>
      <c r="AB45" s="27">
        <f>AB44/$O$44</f>
        <v>13.923076923076923</v>
      </c>
      <c r="AC45" s="27">
        <f>AC44/$O$44</f>
        <v>13.057692307692308</v>
      </c>
      <c r="AD45" s="27">
        <f>AD44/$O$44</f>
        <v>0.09615384615384616</v>
      </c>
      <c r="AE45" s="27">
        <f>AE44/$O$44</f>
        <v>0.11538461538461539</v>
      </c>
      <c r="AF45" s="30">
        <f>AF44/$O$44</f>
        <v>3.6923076923076925</v>
      </c>
      <c r="AG45" s="27">
        <f>AG44/$O$44</f>
        <v>4.826923076923077</v>
      </c>
      <c r="AH45" s="27">
        <f>AH44/$O$44</f>
        <v>6.980769230769231</v>
      </c>
      <c r="AI45" s="33"/>
      <c r="AJ45" s="30">
        <f>AJ44/$O$44</f>
        <v>2.7884615384615383</v>
      </c>
      <c r="AK45" s="30">
        <f>AK44/$O$44</f>
        <v>0.15384615384615385</v>
      </c>
      <c r="AL45" s="34"/>
      <c r="AM45" s="34"/>
      <c r="AN45" s="34"/>
      <c r="AO45" s="34"/>
      <c r="AP45" s="34"/>
      <c r="AQ45" s="34"/>
      <c r="AR45" s="34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11"/>
    </row>
    <row r="46" spans="3:55" ht="13.5">
      <c r="C46" s="1" t="s">
        <v>34</v>
      </c>
      <c r="H46" s="25">
        <v>63</v>
      </c>
      <c r="M46" s="25">
        <v>13</v>
      </c>
      <c r="O46" s="5"/>
      <c r="P46" s="5"/>
      <c r="Q46" s="17"/>
      <c r="R46" s="36">
        <f>SUM(H46+M46)</f>
        <v>76</v>
      </c>
      <c r="S46" s="18"/>
      <c r="T46" s="31"/>
      <c r="U46" s="27"/>
      <c r="W46" s="32"/>
      <c r="X46" s="25">
        <v>12</v>
      </c>
      <c r="Y46" s="32"/>
      <c r="Z46" s="32"/>
      <c r="AA46" s="32"/>
      <c r="AB46" s="32"/>
      <c r="AC46" s="32"/>
      <c r="AD46" s="32"/>
      <c r="AE46" s="32"/>
      <c r="AF46" s="25">
        <v>256</v>
      </c>
      <c r="AG46" s="25">
        <v>271</v>
      </c>
      <c r="AH46" s="25">
        <v>281</v>
      </c>
      <c r="AI46" s="28">
        <f>SUM(AG46/(AG46+AH46))</f>
        <v>0.49094202898550726</v>
      </c>
      <c r="AJ46" s="35"/>
      <c r="AK46" s="25">
        <v>12</v>
      </c>
      <c r="AL46" s="30">
        <f>SUM(R46/(AG46+AH46))</f>
        <v>0.13768115942028986</v>
      </c>
      <c r="AM46" s="30">
        <f>SUM((AG46+AH46)/R46)</f>
        <v>7.2631578947368425</v>
      </c>
      <c r="AN46" s="34"/>
      <c r="AO46" s="34"/>
      <c r="AP46" s="34"/>
      <c r="AQ46" s="34"/>
      <c r="AR46" s="34"/>
      <c r="AS46" s="25">
        <v>66</v>
      </c>
      <c r="AT46" s="25">
        <v>10</v>
      </c>
      <c r="AU46" s="25">
        <v>53</v>
      </c>
      <c r="AV46" s="25">
        <v>8</v>
      </c>
      <c r="AW46" s="25">
        <v>15</v>
      </c>
      <c r="AX46" s="25">
        <v>5</v>
      </c>
      <c r="AY46" s="25">
        <v>15</v>
      </c>
      <c r="AZ46" s="25">
        <v>56</v>
      </c>
      <c r="BA46" s="35"/>
      <c r="BB46" s="35"/>
      <c r="BC46" s="11"/>
    </row>
    <row r="47" spans="3:55" ht="13.5">
      <c r="C47" s="1" t="s">
        <v>36</v>
      </c>
      <c r="H47" s="27">
        <f>H46/E44</f>
        <v>1.3695652173913044</v>
      </c>
      <c r="M47" s="27">
        <f>M46/J44</f>
        <v>2.1666666666666665</v>
      </c>
      <c r="O47" s="5"/>
      <c r="P47" s="5"/>
      <c r="Q47" s="17"/>
      <c r="R47" s="18">
        <f>R46/O44</f>
        <v>1.4615384615384615</v>
      </c>
      <c r="S47" s="18"/>
      <c r="T47" s="31"/>
      <c r="U47" s="27"/>
      <c r="W47" s="27">
        <f>((O44*90)+BE1)/R44</f>
        <v>65.20833333333333</v>
      </c>
      <c r="Y47" s="32"/>
      <c r="Z47" s="32"/>
      <c r="AA47" s="32"/>
      <c r="AB47" s="32"/>
      <c r="AC47" s="32"/>
      <c r="AD47" s="32"/>
      <c r="AE47" s="32"/>
      <c r="AF47" s="30">
        <f>AF46/$O$44</f>
        <v>4.923076923076923</v>
      </c>
      <c r="AG47" s="27">
        <f>AG46/$O$44</f>
        <v>5.211538461538462</v>
      </c>
      <c r="AH47" s="27">
        <f>AH46/$O$44</f>
        <v>5.403846153846154</v>
      </c>
      <c r="AI47" s="33"/>
      <c r="AJ47" s="35"/>
      <c r="AK47" s="11">
        <f>AK46/$O$44</f>
        <v>0.23076923076923078</v>
      </c>
      <c r="AL47" s="35"/>
      <c r="AM47" s="35"/>
      <c r="AN47" s="34"/>
      <c r="AO47" s="34"/>
      <c r="AP47" s="34"/>
      <c r="AQ47" s="34"/>
      <c r="AR47" s="34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11"/>
    </row>
    <row r="48" spans="15:55" ht="13.5">
      <c r="O48" s="5"/>
      <c r="P48" s="5"/>
      <c r="Q48" s="17"/>
      <c r="R48" s="18"/>
      <c r="S48" s="18"/>
      <c r="T48" s="31"/>
      <c r="U48" s="27"/>
      <c r="AF48" s="11"/>
      <c r="AJ48" s="11"/>
      <c r="AK48" s="11"/>
      <c r="AL48" s="11"/>
      <c r="AM48" s="11"/>
      <c r="AN48" s="27"/>
      <c r="AO48" s="27"/>
      <c r="AP48" s="27"/>
      <c r="AQ48" s="27"/>
      <c r="AR48" s="27"/>
      <c r="AS48" s="11" t="str">
        <f>IF((AS46+AT46)&lt;&gt;$R$46,"$","")</f>
        <v/>
      </c>
      <c r="AT48" s="11"/>
      <c r="AU48" s="11" t="str">
        <f>IF((AU46+AV46+AW46)&lt;&gt;$R$46,"$","")</f>
        <v/>
      </c>
      <c r="AV48" s="11"/>
      <c r="AW48" s="11"/>
      <c r="AX48" s="11" t="str">
        <f>IF((AX46+AY46+AZ46)&lt;&gt;$R$46,"$","")</f>
        <v/>
      </c>
      <c r="AY48" s="11"/>
      <c r="AZ48" s="11"/>
      <c r="BA48" s="11"/>
      <c r="BB48" s="11"/>
      <c r="BC48" s="11"/>
    </row>
    <row r="49" spans="3:55" ht="13.5">
      <c r="C49" s="1" t="s">
        <v>37</v>
      </c>
      <c r="E49" s="1" t="s">
        <v>45</v>
      </c>
      <c r="H49" s="25">
        <v>305</v>
      </c>
      <c r="J49" s="1" t="s">
        <v>51</v>
      </c>
      <c r="M49" s="25">
        <v>303</v>
      </c>
      <c r="O49" s="5" t="s">
        <v>52</v>
      </c>
      <c r="P49" s="5"/>
      <c r="Q49" s="37" t="s">
        <v>53</v>
      </c>
      <c r="R49" s="18"/>
      <c r="S49" s="18"/>
      <c r="T49" s="31"/>
      <c r="U49" s="27"/>
      <c r="AD49" s="1" t="s">
        <v>70</v>
      </c>
      <c r="AF49" s="11"/>
      <c r="AJ49" s="12" t="s">
        <v>78</v>
      </c>
      <c r="AK49" s="11"/>
      <c r="AL49" s="11"/>
      <c r="AM49" s="11"/>
      <c r="AN49" s="27"/>
      <c r="AO49" s="27"/>
      <c r="AP49" s="27"/>
      <c r="AQ49" s="27"/>
      <c r="AR49" s="27"/>
      <c r="BA49" s="11"/>
      <c r="BB49" s="11"/>
      <c r="BC49" s="11"/>
    </row>
    <row r="50" spans="5:55" ht="13.5">
      <c r="E50" s="1" t="s">
        <v>46</v>
      </c>
      <c r="H50" s="27">
        <f>H49/$O$44</f>
        <v>5.865384615384615</v>
      </c>
      <c r="J50" s="1" t="s">
        <v>46</v>
      </c>
      <c r="M50" s="27">
        <f>M49/$O$44</f>
        <v>5.826923076923077</v>
      </c>
      <c r="O50" s="5"/>
      <c r="P50" s="5"/>
      <c r="Q50" s="17"/>
      <c r="R50" s="18"/>
      <c r="S50" s="18"/>
      <c r="T50" s="31"/>
      <c r="U50" s="27"/>
      <c r="AF50" s="11"/>
      <c r="AJ50" s="11"/>
      <c r="AK50" s="11"/>
      <c r="AL50" s="11"/>
      <c r="AM50" s="11"/>
      <c r="AN50" s="27"/>
      <c r="AO50" s="27"/>
      <c r="AP50" s="27"/>
      <c r="AQ50" s="27"/>
      <c r="AR50" s="27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</row>
    <row r="51" spans="15:55" ht="13.5">
      <c r="O51" s="5"/>
      <c r="P51" s="5"/>
      <c r="Q51" s="17"/>
      <c r="R51" s="18"/>
      <c r="S51" s="18"/>
      <c r="T51" s="31"/>
      <c r="U51" s="27"/>
      <c r="AF51" s="11"/>
      <c r="AJ51" s="11"/>
      <c r="AK51" s="11"/>
      <c r="AL51" s="11"/>
      <c r="AM51" s="11"/>
      <c r="AN51" s="27"/>
      <c r="AO51" s="27"/>
      <c r="AP51" s="27"/>
      <c r="AQ51" s="27"/>
      <c r="AR51" s="27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</row>
    <row r="52" spans="15:55" ht="13.5">
      <c r="O52" s="5"/>
      <c r="P52" s="5"/>
      <c r="Q52" s="17"/>
      <c r="R52" s="18"/>
      <c r="S52" s="18"/>
      <c r="T52" s="31"/>
      <c r="U52" s="27"/>
      <c r="AF52" s="11"/>
      <c r="AJ52" s="11"/>
      <c r="AK52" s="11"/>
      <c r="AL52" s="11"/>
      <c r="AM52" s="11"/>
      <c r="AN52" s="27"/>
      <c r="AO52" s="27"/>
      <c r="AP52" s="27"/>
      <c r="AQ52" s="27"/>
      <c r="AR52" s="27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</row>
    <row r="53" spans="15:55" ht="13.5">
      <c r="O53" s="5"/>
      <c r="P53" s="5"/>
      <c r="Q53" s="17"/>
      <c r="R53" s="18"/>
      <c r="S53" s="18"/>
      <c r="T53" s="31"/>
      <c r="U53" s="27"/>
      <c r="AF53" s="11"/>
      <c r="AJ53" s="11"/>
      <c r="AK53" s="11"/>
      <c r="AL53" s="11"/>
      <c r="AM53" s="11"/>
      <c r="AN53" s="27"/>
      <c r="AO53" s="27"/>
      <c r="AP53" s="27"/>
      <c r="AQ53" s="27"/>
      <c r="AR53" s="27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</row>
    <row r="54" spans="15:55" ht="13.5">
      <c r="O54" s="5"/>
      <c r="P54" s="5"/>
      <c r="Q54" s="17"/>
      <c r="R54" s="18"/>
      <c r="S54" s="18"/>
      <c r="T54" s="31"/>
      <c r="U54" s="27"/>
      <c r="AF54" s="11"/>
      <c r="AJ54" s="11"/>
      <c r="AK54" s="11"/>
      <c r="AL54" s="11"/>
      <c r="AM54" s="11"/>
      <c r="AN54" s="27"/>
      <c r="AO54" s="27"/>
      <c r="AP54" s="27"/>
      <c r="AQ54" s="27"/>
      <c r="AR54" s="27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</row>
    <row r="55" spans="15:55" ht="13.5">
      <c r="O55" s="5"/>
      <c r="P55" s="5"/>
      <c r="Q55" s="17"/>
      <c r="R55" s="18"/>
      <c r="S55" s="18"/>
      <c r="T55" s="31"/>
      <c r="U55" s="27"/>
      <c r="AF55" s="11"/>
      <c r="AJ55" s="11"/>
      <c r="AK55" s="11"/>
      <c r="AL55" s="11"/>
      <c r="AM55" s="11"/>
      <c r="AN55" s="27"/>
      <c r="AO55" s="27"/>
      <c r="AP55" s="27"/>
      <c r="AQ55" s="27"/>
      <c r="AR55" s="27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</row>
    <row r="56" spans="15:55" ht="13.5">
      <c r="O56" s="5"/>
      <c r="P56" s="5"/>
      <c r="Q56" s="17"/>
      <c r="R56" s="18"/>
      <c r="S56" s="18"/>
      <c r="T56" s="31"/>
      <c r="U56" s="27"/>
      <c r="AF56" s="11"/>
      <c r="AJ56" s="11"/>
      <c r="AK56" s="11"/>
      <c r="AL56" s="11"/>
      <c r="AM56" s="11"/>
      <c r="AN56" s="27"/>
      <c r="AO56" s="27"/>
      <c r="AP56" s="27"/>
      <c r="AQ56" s="27"/>
      <c r="AR56" s="27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5:55" ht="13.5">
      <c r="O57" s="5"/>
      <c r="P57" s="5"/>
      <c r="Q57" s="17"/>
      <c r="R57" s="18"/>
      <c r="S57" s="18"/>
      <c r="T57" s="31"/>
      <c r="U57" s="27"/>
      <c r="AF57" s="11"/>
      <c r="AJ57" s="11"/>
      <c r="AK57" s="11"/>
      <c r="AL57" s="11"/>
      <c r="AM57" s="11"/>
      <c r="AN57" s="27"/>
      <c r="AO57" s="27"/>
      <c r="AP57" s="27"/>
      <c r="AQ57" s="27"/>
      <c r="AR57" s="27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</row>
    <row r="58" spans="17:19" ht="13.5">
      <c r="Q58" s="38"/>
      <c r="R58" s="38"/>
      <c r="S58" s="38"/>
    </row>
    <row r="60" spans="15:55" ht="13.5">
      <c r="O60" s="5"/>
      <c r="P60" s="5"/>
      <c r="Q60" s="6"/>
      <c r="R60" s="7"/>
      <c r="S60" s="7"/>
      <c r="T60" s="31"/>
      <c r="U60" s="27"/>
      <c r="AF60" s="11"/>
      <c r="AJ60" s="11"/>
      <c r="AK60" s="11"/>
      <c r="AL60" s="11"/>
      <c r="AM60" s="11"/>
      <c r="AN60" s="27"/>
      <c r="AO60" s="27"/>
      <c r="AP60" s="27"/>
      <c r="AQ60" s="27"/>
      <c r="AR60" s="27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</row>
    <row r="61" spans="15:55" ht="13.5">
      <c r="O61" s="5"/>
      <c r="P61" s="5"/>
      <c r="Q61" s="17"/>
      <c r="R61" s="18"/>
      <c r="S61" s="18"/>
      <c r="T61" s="31"/>
      <c r="U61" s="27"/>
      <c r="AF61" s="11"/>
      <c r="AJ61" s="11"/>
      <c r="AK61" s="11"/>
      <c r="AL61" s="11"/>
      <c r="AM61" s="11"/>
      <c r="AN61" s="27"/>
      <c r="AO61" s="27"/>
      <c r="AP61" s="27"/>
      <c r="AQ61" s="27"/>
      <c r="AR61" s="27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</row>
    <row r="62" spans="15:55" ht="13.5">
      <c r="O62" s="5"/>
      <c r="P62" s="5"/>
      <c r="Q62" s="17"/>
      <c r="R62" s="18"/>
      <c r="S62" s="18"/>
      <c r="T62" s="31"/>
      <c r="U62" s="27"/>
      <c r="AF62" s="15"/>
      <c r="AN62" s="27"/>
      <c r="AO62" s="27"/>
      <c r="AP62" s="27"/>
      <c r="AQ62" s="27"/>
      <c r="AR62" s="27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5:55" ht="13.5">
      <c r="O63" s="5"/>
      <c r="P63" s="5"/>
      <c r="Q63" s="17"/>
      <c r="R63" s="18"/>
      <c r="S63" s="18"/>
      <c r="T63" s="31"/>
      <c r="U63" s="27"/>
      <c r="AF63" s="11"/>
      <c r="AJ63" s="11"/>
      <c r="AK63" s="11"/>
      <c r="AL63" s="11"/>
      <c r="AM63" s="11"/>
      <c r="AN63" s="27"/>
      <c r="AO63" s="27"/>
      <c r="AP63" s="27"/>
      <c r="AQ63" s="27"/>
      <c r="AR63" s="27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</row>
    <row r="64" spans="15:55" ht="13.5">
      <c r="O64" s="5"/>
      <c r="P64" s="5"/>
      <c r="Q64" s="17"/>
      <c r="R64" s="18"/>
      <c r="S64" s="18"/>
      <c r="T64" s="31"/>
      <c r="U64" s="27"/>
      <c r="AF64" s="11"/>
      <c r="AJ64" s="11"/>
      <c r="AK64" s="11"/>
      <c r="AL64" s="11"/>
      <c r="AM64" s="11"/>
      <c r="AN64" s="27"/>
      <c r="AO64" s="27"/>
      <c r="AP64" s="27"/>
      <c r="AQ64" s="27"/>
      <c r="AR64" s="27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</row>
    <row r="65" spans="15:55" ht="13.5">
      <c r="O65" s="5"/>
      <c r="P65" s="5"/>
      <c r="Q65" s="17"/>
      <c r="R65" s="18"/>
      <c r="S65" s="18"/>
      <c r="T65" s="31"/>
      <c r="U65" s="27"/>
      <c r="AF65" s="11"/>
      <c r="AJ65" s="11"/>
      <c r="AK65" s="11"/>
      <c r="AL65" s="11"/>
      <c r="AM65" s="11"/>
      <c r="AN65" s="27"/>
      <c r="AO65" s="27"/>
      <c r="AP65" s="27"/>
      <c r="AQ65" s="27"/>
      <c r="AR65" s="27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</row>
    <row r="66" spans="15:55" ht="13.5">
      <c r="O66" s="5"/>
      <c r="P66" s="5"/>
      <c r="Q66" s="17"/>
      <c r="R66" s="18"/>
      <c r="S66" s="18"/>
      <c r="T66" s="31"/>
      <c r="U66" s="27"/>
      <c r="AF66" s="11"/>
      <c r="AJ66" s="11"/>
      <c r="AK66" s="11"/>
      <c r="AL66" s="11"/>
      <c r="AM66" s="11"/>
      <c r="AN66" s="27"/>
      <c r="AO66" s="27"/>
      <c r="AP66" s="27"/>
      <c r="AQ66" s="27"/>
      <c r="AR66" s="27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</row>
    <row r="67" spans="15:55" ht="13.5">
      <c r="O67" s="5"/>
      <c r="P67" s="5"/>
      <c r="Q67" s="17"/>
      <c r="R67" s="18"/>
      <c r="S67" s="18"/>
      <c r="T67" s="31"/>
      <c r="U67" s="27"/>
      <c r="AF67" s="11"/>
      <c r="AJ67" s="11"/>
      <c r="AK67" s="11"/>
      <c r="AL67" s="11"/>
      <c r="AM67" s="11"/>
      <c r="AN67" s="27"/>
      <c r="AO67" s="27"/>
      <c r="AP67" s="27"/>
      <c r="AQ67" s="27"/>
      <c r="AR67" s="27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</row>
    <row r="68" spans="15:55" ht="13.5">
      <c r="O68" s="5"/>
      <c r="P68" s="5"/>
      <c r="Q68" s="17"/>
      <c r="R68" s="18"/>
      <c r="S68" s="18"/>
      <c r="T68" s="31"/>
      <c r="U68" s="27"/>
      <c r="AF68" s="11"/>
      <c r="AJ68" s="11"/>
      <c r="AK68" s="11"/>
      <c r="AL68" s="11"/>
      <c r="AM68" s="11"/>
      <c r="AN68" s="27"/>
      <c r="AO68" s="27"/>
      <c r="AP68" s="27"/>
      <c r="AQ68" s="27"/>
      <c r="AR68" s="27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</row>
    <row r="69" spans="15:55" ht="13.5">
      <c r="O69" s="5"/>
      <c r="P69" s="5"/>
      <c r="Q69" s="17"/>
      <c r="R69" s="18"/>
      <c r="S69" s="18"/>
      <c r="T69" s="31"/>
      <c r="U69" s="27"/>
      <c r="AF69" s="11"/>
      <c r="AJ69" s="11"/>
      <c r="AK69" s="11"/>
      <c r="AL69" s="11"/>
      <c r="AM69" s="11"/>
      <c r="AN69" s="27"/>
      <c r="AO69" s="27"/>
      <c r="AP69" s="27"/>
      <c r="AQ69" s="27"/>
      <c r="AR69" s="27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</row>
    <row r="70" spans="15:55" ht="13.5">
      <c r="O70" s="5"/>
      <c r="P70" s="5"/>
      <c r="Q70" s="17"/>
      <c r="R70" s="18"/>
      <c r="S70" s="18"/>
      <c r="T70" s="31"/>
      <c r="U70" s="27"/>
      <c r="AF70" s="11"/>
      <c r="AJ70" s="11"/>
      <c r="AK70" s="11"/>
      <c r="AL70" s="11"/>
      <c r="AM70" s="11"/>
      <c r="AN70" s="27"/>
      <c r="AO70" s="27"/>
      <c r="AP70" s="27"/>
      <c r="AQ70" s="27"/>
      <c r="AR70" s="27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</row>
    <row r="71" spans="15:55" ht="13.5">
      <c r="O71" s="5"/>
      <c r="P71" s="5"/>
      <c r="Q71" s="17"/>
      <c r="R71" s="18"/>
      <c r="S71" s="18"/>
      <c r="T71" s="31"/>
      <c r="U71" s="27"/>
      <c r="AF71" s="11"/>
      <c r="AJ71" s="11"/>
      <c r="AK71" s="11"/>
      <c r="AL71" s="11"/>
      <c r="AM71" s="11"/>
      <c r="AN71" s="27"/>
      <c r="AO71" s="27"/>
      <c r="AP71" s="27"/>
      <c r="AQ71" s="27"/>
      <c r="AR71" s="27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</row>
    <row r="72" spans="15:55" ht="13.5">
      <c r="O72" s="5"/>
      <c r="P72" s="5"/>
      <c r="Q72" s="17"/>
      <c r="R72" s="18"/>
      <c r="S72" s="18"/>
      <c r="T72" s="31"/>
      <c r="U72" s="27"/>
      <c r="AF72" s="11"/>
      <c r="AJ72" s="11"/>
      <c r="AK72" s="11"/>
      <c r="AL72" s="11"/>
      <c r="AM72" s="11"/>
      <c r="AN72" s="27"/>
      <c r="AO72" s="27"/>
      <c r="AP72" s="27"/>
      <c r="AQ72" s="27"/>
      <c r="AR72" s="27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</row>
    <row r="73" spans="15:55" ht="13.5">
      <c r="O73" s="5"/>
      <c r="P73" s="5"/>
      <c r="Q73" s="17"/>
      <c r="R73" s="18"/>
      <c r="S73" s="18"/>
      <c r="T73" s="31"/>
      <c r="U73" s="27"/>
      <c r="AF73" s="11"/>
      <c r="AJ73" s="11"/>
      <c r="AK73" s="11"/>
      <c r="AL73" s="11"/>
      <c r="AM73" s="11"/>
      <c r="AN73" s="27"/>
      <c r="AO73" s="27"/>
      <c r="AP73" s="27"/>
      <c r="AQ73" s="27"/>
      <c r="AR73" s="27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</row>
    <row r="74" spans="15:55" ht="13.5">
      <c r="O74" s="5"/>
      <c r="P74" s="5"/>
      <c r="Q74" s="17"/>
      <c r="R74" s="18"/>
      <c r="S74" s="18"/>
      <c r="T74" s="31"/>
      <c r="U74" s="27"/>
      <c r="AF74" s="11"/>
      <c r="AJ74" s="11"/>
      <c r="AK74" s="11"/>
      <c r="AL74" s="11"/>
      <c r="AM74" s="11"/>
      <c r="AN74" s="27"/>
      <c r="AO74" s="27"/>
      <c r="AP74" s="27"/>
      <c r="AQ74" s="27"/>
      <c r="AR74" s="27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</row>
    <row r="75" spans="15:55" ht="13.5">
      <c r="O75" s="5"/>
      <c r="P75" s="5"/>
      <c r="Q75" s="17"/>
      <c r="R75" s="18"/>
      <c r="S75" s="18"/>
      <c r="T75" s="31"/>
      <c r="U75" s="27"/>
      <c r="AF75" s="11"/>
      <c r="AJ75" s="11"/>
      <c r="AK75" s="11"/>
      <c r="AL75" s="11"/>
      <c r="AM75" s="11"/>
      <c r="AN75" s="27"/>
      <c r="AO75" s="27"/>
      <c r="AP75" s="27"/>
      <c r="AQ75" s="27"/>
      <c r="AR75" s="27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</row>
    <row r="76" spans="15:55" ht="13.5">
      <c r="O76" s="5"/>
      <c r="P76" s="5"/>
      <c r="Q76" s="17"/>
      <c r="R76" s="18"/>
      <c r="S76" s="18"/>
      <c r="T76" s="31"/>
      <c r="U76" s="27"/>
      <c r="AF76" s="11"/>
      <c r="AJ76" s="11"/>
      <c r="AK76" s="11"/>
      <c r="AL76" s="11"/>
      <c r="AM76" s="11"/>
      <c r="AN76" s="27"/>
      <c r="AO76" s="27"/>
      <c r="AP76" s="27"/>
      <c r="AQ76" s="27"/>
      <c r="AR76" s="27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</row>
    <row r="77" spans="15:55" ht="13.5">
      <c r="O77" s="5"/>
      <c r="P77" s="5"/>
      <c r="Q77" s="17"/>
      <c r="R77" s="18"/>
      <c r="S77" s="18"/>
      <c r="T77" s="31"/>
      <c r="U77" s="27"/>
      <c r="AF77" s="11"/>
      <c r="AJ77" s="11"/>
      <c r="AK77" s="11"/>
      <c r="AL77" s="11"/>
      <c r="AM77" s="11"/>
      <c r="AN77" s="27"/>
      <c r="AO77" s="27"/>
      <c r="AP77" s="27"/>
      <c r="AQ77" s="27"/>
      <c r="AR77" s="27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</row>
    <row r="78" spans="15:55" ht="13.5">
      <c r="O78" s="5"/>
      <c r="P78" s="5"/>
      <c r="Q78" s="17"/>
      <c r="R78" s="18"/>
      <c r="S78" s="18"/>
      <c r="T78" s="31"/>
      <c r="U78" s="27"/>
      <c r="AF78" s="11"/>
      <c r="AJ78" s="11"/>
      <c r="AK78" s="11"/>
      <c r="AL78" s="11"/>
      <c r="AM78" s="11"/>
      <c r="AN78" s="27"/>
      <c r="AO78" s="27"/>
      <c r="AP78" s="27"/>
      <c r="AQ78" s="27"/>
      <c r="AR78" s="27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</row>
    <row r="79" spans="15:55" ht="13.5">
      <c r="O79" s="5"/>
      <c r="P79" s="5"/>
      <c r="Q79" s="17"/>
      <c r="R79" s="18"/>
      <c r="S79" s="18"/>
      <c r="T79" s="31"/>
      <c r="U79" s="27"/>
      <c r="AF79" s="11"/>
      <c r="AJ79" s="11"/>
      <c r="AK79" s="11"/>
      <c r="AL79" s="11"/>
      <c r="AM79" s="11"/>
      <c r="AN79" s="27"/>
      <c r="AO79" s="27"/>
      <c r="AP79" s="27"/>
      <c r="AQ79" s="27"/>
      <c r="AR79" s="27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</row>
    <row r="80" spans="15:55" ht="13.5">
      <c r="O80" s="5"/>
      <c r="P80" s="5"/>
      <c r="Q80" s="17"/>
      <c r="R80" s="18"/>
      <c r="S80" s="18"/>
      <c r="T80" s="31"/>
      <c r="U80" s="27"/>
      <c r="AF80" s="11"/>
      <c r="AJ80" s="11"/>
      <c r="AK80" s="11"/>
      <c r="AL80" s="11"/>
      <c r="AM80" s="11"/>
      <c r="AN80" s="27"/>
      <c r="AO80" s="27"/>
      <c r="AP80" s="27"/>
      <c r="AQ80" s="27"/>
      <c r="AR80" s="27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</row>
    <row r="81" spans="15:55" ht="13.5">
      <c r="O81" s="5"/>
      <c r="P81" s="5"/>
      <c r="Q81" s="17"/>
      <c r="R81" s="18"/>
      <c r="S81" s="18"/>
      <c r="T81" s="31"/>
      <c r="U81" s="27"/>
      <c r="AF81" s="11"/>
      <c r="AJ81" s="11"/>
      <c r="AK81" s="11"/>
      <c r="AL81" s="11"/>
      <c r="AM81" s="11"/>
      <c r="AN81" s="27"/>
      <c r="AO81" s="27"/>
      <c r="AP81" s="27"/>
      <c r="AQ81" s="27"/>
      <c r="AR81" s="27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</row>
    <row r="82" spans="15:55" ht="13.5">
      <c r="O82" s="5"/>
      <c r="P82" s="5"/>
      <c r="Q82" s="17"/>
      <c r="R82" s="18"/>
      <c r="S82" s="18"/>
      <c r="T82" s="31"/>
      <c r="U82" s="27"/>
      <c r="AF82" s="11"/>
      <c r="AJ82" s="11"/>
      <c r="AK82" s="11"/>
      <c r="AL82" s="11"/>
      <c r="AM82" s="11"/>
      <c r="AN82" s="27"/>
      <c r="AO82" s="27"/>
      <c r="AP82" s="27"/>
      <c r="AQ82" s="27"/>
      <c r="AR82" s="27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</row>
    <row r="83" spans="15:55" ht="13.5">
      <c r="O83" s="5"/>
      <c r="P83" s="5"/>
      <c r="Q83" s="17"/>
      <c r="R83" s="18"/>
      <c r="S83" s="18"/>
      <c r="T83" s="31"/>
      <c r="U83" s="27"/>
      <c r="AF83" s="11"/>
      <c r="AJ83" s="11"/>
      <c r="AK83" s="11"/>
      <c r="AL83" s="11"/>
      <c r="AM83" s="11"/>
      <c r="AN83" s="27"/>
      <c r="AO83" s="27"/>
      <c r="AP83" s="27"/>
      <c r="AQ83" s="27"/>
      <c r="AR83" s="27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</row>
    <row r="84" spans="15:55" ht="13.5">
      <c r="O84" s="5"/>
      <c r="P84" s="5"/>
      <c r="Q84" s="17"/>
      <c r="R84" s="18"/>
      <c r="S84" s="18"/>
      <c r="T84" s="31"/>
      <c r="U84" s="27"/>
      <c r="AF84" s="11"/>
      <c r="AJ84" s="11"/>
      <c r="AK84" s="11"/>
      <c r="AL84" s="11"/>
      <c r="AM84" s="11"/>
      <c r="AN84" s="27"/>
      <c r="AO84" s="27"/>
      <c r="AP84" s="27"/>
      <c r="AQ84" s="27"/>
      <c r="AR84" s="27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</row>
    <row r="85" spans="15:55" ht="13.5">
      <c r="O85" s="5"/>
      <c r="P85" s="5"/>
      <c r="Q85" s="17"/>
      <c r="R85" s="18"/>
      <c r="S85" s="18"/>
      <c r="T85" s="31"/>
      <c r="U85" s="27"/>
      <c r="AF85" s="11"/>
      <c r="AJ85" s="11"/>
      <c r="AK85" s="11"/>
      <c r="AL85" s="11"/>
      <c r="AM85" s="11"/>
      <c r="AN85" s="27"/>
      <c r="AO85" s="27"/>
      <c r="AP85" s="27"/>
      <c r="AQ85" s="27"/>
      <c r="AR85" s="27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</row>
    <row r="86" spans="15:55" ht="13.5">
      <c r="O86" s="5"/>
      <c r="P86" s="5"/>
      <c r="Q86" s="17"/>
      <c r="R86" s="18"/>
      <c r="S86" s="18"/>
      <c r="T86" s="31"/>
      <c r="U86" s="27"/>
      <c r="AF86" s="11"/>
      <c r="AJ86" s="11"/>
      <c r="AK86" s="11"/>
      <c r="AL86" s="11"/>
      <c r="AM86" s="11"/>
      <c r="AN86" s="27"/>
      <c r="AO86" s="27"/>
      <c r="AP86" s="27"/>
      <c r="AQ86" s="27"/>
      <c r="AR86" s="27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</row>
    <row r="87" spans="15:55" ht="13.5">
      <c r="O87" s="5"/>
      <c r="P87" s="5"/>
      <c r="Q87" s="17"/>
      <c r="R87" s="18"/>
      <c r="S87" s="18"/>
      <c r="T87" s="31"/>
      <c r="U87" s="27"/>
      <c r="AF87" s="11"/>
      <c r="AJ87" s="11"/>
      <c r="AK87" s="11"/>
      <c r="AL87" s="11"/>
      <c r="AM87" s="11"/>
      <c r="AN87" s="27"/>
      <c r="AO87" s="27"/>
      <c r="AP87" s="27"/>
      <c r="AQ87" s="27"/>
      <c r="AR87" s="27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</row>
    <row r="88" spans="15:55" ht="13.5">
      <c r="O88" s="5"/>
      <c r="P88" s="5"/>
      <c r="Q88" s="17"/>
      <c r="R88" s="18"/>
      <c r="S88" s="18"/>
      <c r="T88" s="31"/>
      <c r="U88" s="27"/>
      <c r="AF88" s="11"/>
      <c r="AJ88" s="11"/>
      <c r="AK88" s="11"/>
      <c r="AL88" s="11"/>
      <c r="AM88" s="11"/>
      <c r="AN88" s="27"/>
      <c r="AO88" s="27"/>
      <c r="AP88" s="27"/>
      <c r="AQ88" s="27"/>
      <c r="AR88" s="27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</row>
    <row r="89" spans="15:55" ht="13.5">
      <c r="O89" s="5"/>
      <c r="P89" s="5"/>
      <c r="Q89" s="17"/>
      <c r="R89" s="18"/>
      <c r="S89" s="18"/>
      <c r="T89" s="31"/>
      <c r="U89" s="27"/>
      <c r="AF89" s="11"/>
      <c r="AJ89" s="11"/>
      <c r="AK89" s="11"/>
      <c r="AL89" s="11"/>
      <c r="AM89" s="11"/>
      <c r="AN89" s="27"/>
      <c r="AO89" s="27"/>
      <c r="AP89" s="27"/>
      <c r="AQ89" s="27"/>
      <c r="AR89" s="27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</row>
    <row r="90" spans="15:55" ht="13.5">
      <c r="O90" s="5"/>
      <c r="P90" s="5"/>
      <c r="Q90" s="17"/>
      <c r="R90" s="18"/>
      <c r="S90" s="18"/>
      <c r="T90" s="31"/>
      <c r="U90" s="27"/>
      <c r="AF90" s="11"/>
      <c r="AJ90" s="11"/>
      <c r="AK90" s="11"/>
      <c r="AL90" s="11"/>
      <c r="AM90" s="11"/>
      <c r="AN90" s="27"/>
      <c r="AO90" s="27"/>
      <c r="AP90" s="27"/>
      <c r="AQ90" s="27"/>
      <c r="AR90" s="27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</row>
    <row r="91" spans="15:55" ht="13.5">
      <c r="O91" s="5"/>
      <c r="P91" s="5"/>
      <c r="Q91" s="17"/>
      <c r="R91" s="18"/>
      <c r="S91" s="18"/>
      <c r="T91" s="31"/>
      <c r="U91" s="27"/>
      <c r="AF91" s="11"/>
      <c r="AJ91" s="11"/>
      <c r="AK91" s="11"/>
      <c r="AL91" s="11"/>
      <c r="AM91" s="11"/>
      <c r="AN91" s="27"/>
      <c r="AO91" s="27"/>
      <c r="AP91" s="27"/>
      <c r="AQ91" s="27"/>
      <c r="AR91" s="27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</row>
    <row r="92" spans="15:55" ht="13.5">
      <c r="O92" s="5"/>
      <c r="P92" s="5"/>
      <c r="Q92" s="17"/>
      <c r="R92" s="18"/>
      <c r="S92" s="18"/>
      <c r="T92" s="31"/>
      <c r="U92" s="27"/>
      <c r="AF92" s="11"/>
      <c r="AJ92" s="11"/>
      <c r="AK92" s="11"/>
      <c r="AL92" s="11"/>
      <c r="AM92" s="11"/>
      <c r="AN92" s="27"/>
      <c r="AO92" s="27"/>
      <c r="AP92" s="27"/>
      <c r="AQ92" s="27"/>
      <c r="AR92" s="27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</row>
    <row r="93" spans="15:55" ht="13.5">
      <c r="O93" s="5"/>
      <c r="P93" s="5"/>
      <c r="Q93" s="17"/>
      <c r="R93" s="18"/>
      <c r="S93" s="18"/>
      <c r="T93" s="31"/>
      <c r="U93" s="27"/>
      <c r="AF93" s="11"/>
      <c r="AJ93" s="11"/>
      <c r="AK93" s="11"/>
      <c r="AL93" s="11"/>
      <c r="AM93" s="11"/>
      <c r="AN93" s="27"/>
      <c r="AO93" s="27"/>
      <c r="AP93" s="27"/>
      <c r="AQ93" s="27"/>
      <c r="AR93" s="27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</row>
    <row r="94" spans="15:55" ht="13.5">
      <c r="O94" s="5"/>
      <c r="P94" s="5"/>
      <c r="Q94" s="17"/>
      <c r="R94" s="18"/>
      <c r="S94" s="18"/>
      <c r="T94" s="31"/>
      <c r="U94" s="27"/>
      <c r="AF94" s="11"/>
      <c r="AJ94" s="11"/>
      <c r="AK94" s="11"/>
      <c r="AL94" s="11"/>
      <c r="AM94" s="11"/>
      <c r="AN94" s="27"/>
      <c r="AO94" s="27"/>
      <c r="AP94" s="27"/>
      <c r="AQ94" s="27"/>
      <c r="AR94" s="27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</row>
    <row r="95" spans="15:55" ht="13.5">
      <c r="O95" s="5"/>
      <c r="P95" s="5"/>
      <c r="Q95" s="17"/>
      <c r="R95" s="18"/>
      <c r="S95" s="18"/>
      <c r="T95" s="31"/>
      <c r="U95" s="27"/>
      <c r="AF95" s="11"/>
      <c r="AJ95" s="11"/>
      <c r="AK95" s="11"/>
      <c r="AL95" s="11"/>
      <c r="AM95" s="11"/>
      <c r="AN95" s="27"/>
      <c r="AO95" s="27"/>
      <c r="AP95" s="27"/>
      <c r="AQ95" s="27"/>
      <c r="AR95" s="27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</row>
    <row r="96" spans="15:55" ht="13.5">
      <c r="O96" s="5"/>
      <c r="P96" s="5"/>
      <c r="Q96" s="17"/>
      <c r="R96" s="18"/>
      <c r="S96" s="18"/>
      <c r="T96" s="31"/>
      <c r="U96" s="27"/>
      <c r="AF96" s="11"/>
      <c r="AJ96" s="11"/>
      <c r="AK96" s="11"/>
      <c r="AL96" s="11"/>
      <c r="AM96" s="11"/>
      <c r="AN96" s="27"/>
      <c r="AO96" s="27"/>
      <c r="AP96" s="27"/>
      <c r="AQ96" s="27"/>
      <c r="AR96" s="27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</row>
    <row r="97" spans="15:55" ht="13.5">
      <c r="O97" s="5"/>
      <c r="P97" s="5"/>
      <c r="Q97" s="17"/>
      <c r="R97" s="18"/>
      <c r="S97" s="18"/>
      <c r="T97" s="31"/>
      <c r="U97" s="27"/>
      <c r="AF97" s="11"/>
      <c r="AJ97" s="11"/>
      <c r="AK97" s="11"/>
      <c r="AL97" s="11"/>
      <c r="AM97" s="11"/>
      <c r="AN97" s="27"/>
      <c r="AO97" s="27"/>
      <c r="AP97" s="27"/>
      <c r="AQ97" s="27"/>
      <c r="AR97" s="27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</row>
    <row r="98" spans="15:55" ht="13.5">
      <c r="O98" s="5"/>
      <c r="P98" s="5"/>
      <c r="Q98" s="17"/>
      <c r="R98" s="18"/>
      <c r="S98" s="18"/>
      <c r="T98" s="31"/>
      <c r="U98" s="27"/>
      <c r="AF98" s="11"/>
      <c r="AJ98" s="11"/>
      <c r="AK98" s="11"/>
      <c r="AL98" s="11"/>
      <c r="AM98" s="11"/>
      <c r="AN98" s="27"/>
      <c r="AO98" s="27"/>
      <c r="AP98" s="27"/>
      <c r="AQ98" s="27"/>
      <c r="AR98" s="27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</row>
    <row r="99" spans="15:55" ht="13.5">
      <c r="O99" s="5"/>
      <c r="P99" s="5"/>
      <c r="Q99" s="17"/>
      <c r="R99" s="18"/>
      <c r="S99" s="18"/>
      <c r="T99" s="31"/>
      <c r="U99" s="27"/>
      <c r="AF99" s="11"/>
      <c r="AJ99" s="11"/>
      <c r="AK99" s="11"/>
      <c r="AL99" s="11"/>
      <c r="AM99" s="11"/>
      <c r="AN99" s="27"/>
      <c r="AO99" s="27"/>
      <c r="AP99" s="27"/>
      <c r="AQ99" s="27"/>
      <c r="AR99" s="27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</row>
    <row r="100" spans="15:55" ht="13.5">
      <c r="O100" s="5"/>
      <c r="P100" s="5"/>
      <c r="Q100" s="17"/>
      <c r="R100" s="18"/>
      <c r="S100" s="18"/>
      <c r="T100" s="31"/>
      <c r="U100" s="27"/>
      <c r="AF100" s="11"/>
      <c r="AJ100" s="11"/>
      <c r="AK100" s="11"/>
      <c r="AL100" s="11"/>
      <c r="AM100" s="11"/>
      <c r="AN100" s="27"/>
      <c r="AO100" s="27"/>
      <c r="AP100" s="27"/>
      <c r="AQ100" s="27"/>
      <c r="AR100" s="27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</row>
  </sheetData>
  <sheetProtection/>
  <printOptions/>
  <pageMargins left="0.5" right="0.5" top="0.5" bottom="0.5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